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aDunston\Desktop\Added\Not Accessible\"/>
    </mc:Choice>
  </mc:AlternateContent>
  <xr:revisionPtr revIDLastSave="0" documentId="8_{3F169A34-61AF-4C20-AD9D-84011E03242E}" xr6:coauthVersionLast="47" xr6:coauthVersionMax="47" xr10:uidLastSave="{00000000-0000-0000-0000-000000000000}"/>
  <bookViews>
    <workbookView xWindow="-108" yWindow="-108" windowWidth="23256" windowHeight="12576"/>
  </bookViews>
  <sheets>
    <sheet name="NOTES" sheetId="22" r:id="rId1"/>
    <sheet name="Clevedon" sheetId="19" r:id="rId2"/>
    <sheet name="WSM (east of M5)" sheetId="11" r:id="rId3"/>
    <sheet name="Edge of Bristol" sheetId="18" r:id="rId4"/>
    <sheet name="Portishead" sheetId="20" r:id="rId5"/>
    <sheet name="Nailsea Backwell" sheetId="13" r:id="rId6"/>
    <sheet name="WSM West of M5" sheetId="16" r:id="rId7"/>
    <sheet name="Yatton " sheetId="21" r:id="rId8"/>
  </sheets>
  <definedNames>
    <definedName name="_xlnm._FilterDatabase" localSheetId="1" hidden="1">#N/A</definedName>
    <definedName name="_xlnm._FilterDatabase" localSheetId="3" hidden="1">#N/A</definedName>
    <definedName name="_xlnm._FilterDatabase" localSheetId="5" hidden="1">#N/A</definedName>
    <definedName name="_xlnm._FilterDatabase" localSheetId="4" hidden="1">#N/A</definedName>
    <definedName name="_xlnm._FilterDatabase" localSheetId="2" hidden="1">#N/A</definedName>
    <definedName name="_xlnm._FilterDatabase" localSheetId="6" hidden="1">#N/A</definedName>
    <definedName name="_xlnm._FilterDatabase" localSheetId="7" hidden="1">#N/A</definedName>
    <definedName name="_Hlk88487918" localSheetId="0">#N/A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0" l="1"/>
  <c r="T12" i="11"/>
  <c r="T18" i="11"/>
  <c r="E22" i="21"/>
  <c r="E4" i="21"/>
  <c r="S20" i="18"/>
  <c r="M23" i="21"/>
  <c r="M36" i="16"/>
  <c r="M42" i="13"/>
  <c r="M20" i="18"/>
  <c r="M11" i="19"/>
  <c r="S27" i="16"/>
  <c r="S36" i="16"/>
  <c r="T27" i="16"/>
  <c r="S8" i="21"/>
  <c r="S23" i="21"/>
  <c r="U36" i="16"/>
  <c r="S35" i="16"/>
  <c r="T35" i="16"/>
  <c r="N35" i="16"/>
  <c r="N36" i="16"/>
  <c r="N41" i="13"/>
  <c r="N42" i="13"/>
  <c r="T11" i="19"/>
  <c r="U15" i="20"/>
  <c r="S14" i="20"/>
  <c r="T14" i="20"/>
  <c r="S6" i="20"/>
  <c r="T6" i="20"/>
  <c r="T15" i="20"/>
  <c r="S15" i="20"/>
  <c r="U23" i="21"/>
  <c r="N20" i="18"/>
  <c r="N23" i="21"/>
  <c r="N15" i="20"/>
  <c r="N11" i="19"/>
  <c r="Q5" i="18"/>
  <c r="S34" i="13"/>
  <c r="T34" i="13"/>
  <c r="U32" i="13"/>
  <c r="U42" i="13"/>
  <c r="T32" i="13"/>
  <c r="Q32" i="13"/>
  <c r="T20" i="13"/>
  <c r="T42" i="13"/>
  <c r="S17" i="13"/>
  <c r="T17" i="13"/>
  <c r="S35" i="13"/>
  <c r="T35" i="13"/>
  <c r="S31" i="13"/>
  <c r="T31" i="13"/>
  <c r="S25" i="13"/>
  <c r="T25" i="13"/>
  <c r="S29" i="13"/>
  <c r="T29" i="13"/>
  <c r="S33" i="13"/>
  <c r="T33" i="13"/>
  <c r="U19" i="13"/>
  <c r="T19" i="13"/>
  <c r="M18" i="11"/>
  <c r="Q6" i="11"/>
  <c r="U20" i="18"/>
  <c r="T20" i="18"/>
  <c r="S18" i="11"/>
  <c r="U18" i="11"/>
  <c r="Q17" i="11"/>
  <c r="N18" i="11"/>
  <c r="S42" i="13"/>
  <c r="T8" i="21"/>
  <c r="T23" i="21"/>
  <c r="T36" i="16"/>
</calcChain>
</file>

<file path=xl/sharedStrings.xml><?xml version="1.0" encoding="utf-8"?>
<sst xmlns="http://schemas.openxmlformats.org/spreadsheetml/2006/main" count="1294" uniqueCount="596">
  <si>
    <t>Backwell Hill Road A</t>
  </si>
  <si>
    <t>Backwell Hill Road B</t>
  </si>
  <si>
    <t>Land at Bridge Farm, Yanley Lane, Long Ashton</t>
  </si>
  <si>
    <t>Builders Yard, Weston Road, Long Ashton</t>
  </si>
  <si>
    <t>Wildcountry Lane</t>
  </si>
  <si>
    <t xml:space="preserve"> Land at Flax Bourton/east of Backwell</t>
  </si>
  <si>
    <t>South of Cedar Way, Portishead</t>
  </si>
  <si>
    <t>Off Clapton Lane, Portishead</t>
  </si>
  <si>
    <t>Farleigh fields, Backwell</t>
  </si>
  <si>
    <t>South east of Church Lane, Backwell</t>
  </si>
  <si>
    <t xml:space="preserve">South east of St Andrew's Church, Backwell </t>
  </si>
  <si>
    <t>Land at Jacklands Farm, Nailsea</t>
  </si>
  <si>
    <t>Land west of Wildcountry Lane</t>
  </si>
  <si>
    <t>Land south of Weston Road</t>
  </si>
  <si>
    <t>South east of A38/A4174 roundabout, Dundry</t>
  </si>
  <si>
    <t>South of fitness centre near Long Ashton Park and Ride site</t>
  </si>
  <si>
    <t>Land at Yanley Lane, Long Ashton</t>
  </si>
  <si>
    <t>South of Portis Fields, Portishead</t>
  </si>
  <si>
    <t>North of Nortons Wood Lane, Clevedon</t>
  </si>
  <si>
    <t xml:space="preserve">West of Netherton Wood Lane, Nailsea </t>
  </si>
  <si>
    <t>Land west of A4174, Highridge, Dundry</t>
  </si>
  <si>
    <t>Land at Dark Lane, Backwell</t>
  </si>
  <si>
    <t>North of Banwell Road, Elborough</t>
  </si>
  <si>
    <t>Rectory Farm/land adjacent Strawberry Line, Yatton</t>
  </si>
  <si>
    <t>Land south of Moor Park</t>
  </si>
  <si>
    <t>Land to the west of Kenn Road</t>
  </si>
  <si>
    <t>Land adjacent to Homefield Industrial Estate</t>
  </si>
  <si>
    <t>East of Portis Fields, Portishead</t>
  </si>
  <si>
    <t>North of Colehouse Lane, Clevedon</t>
  </si>
  <si>
    <t xml:space="preserve">East and west of Wemberham Lane, Yatton </t>
  </si>
  <si>
    <t>East of Brookfield Walk, Clevedon</t>
  </si>
  <si>
    <t>St Georges triangle</t>
  </si>
  <si>
    <t>Oak Farm, Ebdon, WSM</t>
  </si>
  <si>
    <t>Indicative annual build rate</t>
  </si>
  <si>
    <t>Indicative lead-in time from allocation (2023)</t>
  </si>
  <si>
    <t>HE203</t>
  </si>
  <si>
    <t>HE207</t>
  </si>
  <si>
    <t>HE208</t>
  </si>
  <si>
    <t>HE209</t>
  </si>
  <si>
    <t>HE2010</t>
  </si>
  <si>
    <t>HE2011</t>
  </si>
  <si>
    <t>HE2012</t>
  </si>
  <si>
    <t>HE2018</t>
  </si>
  <si>
    <t>HE2021</t>
  </si>
  <si>
    <t>HE2027</t>
  </si>
  <si>
    <t>HE2032</t>
  </si>
  <si>
    <t>HE2035</t>
  </si>
  <si>
    <t>HE2036</t>
  </si>
  <si>
    <t>HE2037</t>
  </si>
  <si>
    <t>HE2039</t>
  </si>
  <si>
    <t>HE2043</t>
  </si>
  <si>
    <t>HE2046</t>
  </si>
  <si>
    <t>HE2047</t>
  </si>
  <si>
    <t>HE2057</t>
  </si>
  <si>
    <t>HE2058</t>
  </si>
  <si>
    <t>HE2062</t>
  </si>
  <si>
    <t>HE2065</t>
  </si>
  <si>
    <t>HE2066</t>
  </si>
  <si>
    <t>HE2067</t>
  </si>
  <si>
    <t>HE2068</t>
  </si>
  <si>
    <t>HE2073</t>
  </si>
  <si>
    <t>HE2079</t>
  </si>
  <si>
    <t>HE2094</t>
  </si>
  <si>
    <t>HE20110</t>
  </si>
  <si>
    <t>HE20124</t>
  </si>
  <si>
    <t>HE20125</t>
  </si>
  <si>
    <t>HE20128</t>
  </si>
  <si>
    <t>HE20133</t>
  </si>
  <si>
    <t>HE20134</t>
  </si>
  <si>
    <t>HE20136</t>
  </si>
  <si>
    <t>HE20139</t>
  </si>
  <si>
    <t>HE20179</t>
  </si>
  <si>
    <t>HE20208</t>
  </si>
  <si>
    <t>HE20212</t>
  </si>
  <si>
    <t>HE20213</t>
  </si>
  <si>
    <t>HE20214</t>
  </si>
  <si>
    <t>HE20222</t>
  </si>
  <si>
    <t>HE20223</t>
  </si>
  <si>
    <t>HE20225</t>
  </si>
  <si>
    <t>HE20231</t>
  </si>
  <si>
    <t>HE20237</t>
  </si>
  <si>
    <t>HE20273</t>
  </si>
  <si>
    <t>HE20276</t>
  </si>
  <si>
    <t>HE20277</t>
  </si>
  <si>
    <t>HE20286</t>
  </si>
  <si>
    <t>HE20287</t>
  </si>
  <si>
    <t>HE20288</t>
  </si>
  <si>
    <t>HE20292</t>
  </si>
  <si>
    <t>HE20321</t>
  </si>
  <si>
    <t>HE20328</t>
  </si>
  <si>
    <t>HE20354</t>
  </si>
  <si>
    <t>HE20409</t>
  </si>
  <si>
    <t>HE20425</t>
  </si>
  <si>
    <t>HE20471</t>
  </si>
  <si>
    <t>HE20486</t>
  </si>
  <si>
    <t>HE20488</t>
  </si>
  <si>
    <t>HE20529</t>
  </si>
  <si>
    <t>HE20531</t>
  </si>
  <si>
    <t>HE20581</t>
  </si>
  <si>
    <t>HE20582</t>
  </si>
  <si>
    <t>HE20591</t>
  </si>
  <si>
    <t>HE20592</t>
  </si>
  <si>
    <t>HE20594</t>
  </si>
  <si>
    <t>HE20595</t>
  </si>
  <si>
    <t>HE20603</t>
  </si>
  <si>
    <t>HE20607</t>
  </si>
  <si>
    <t>HE20611</t>
  </si>
  <si>
    <t>HE20612</t>
  </si>
  <si>
    <t>HE20615</t>
  </si>
  <si>
    <t>HE20624</t>
  </si>
  <si>
    <t>HE20626</t>
  </si>
  <si>
    <t>HE20630</t>
  </si>
  <si>
    <t>HE20633</t>
  </si>
  <si>
    <t>HE20637</t>
  </si>
  <si>
    <t>Elm Grove Nurseries</t>
  </si>
  <si>
    <t>Yatton Rugby Ground</t>
  </si>
  <si>
    <t xml:space="preserve">Locking Farm, east of Locking Head Drove </t>
  </si>
  <si>
    <t>Land south of Bleadon Hill</t>
  </si>
  <si>
    <t>Westhay Farm, Wolvershill</t>
  </si>
  <si>
    <t>Hutton Garden Centre, Banwell Road, Hutton</t>
  </si>
  <si>
    <t xml:space="preserve"> East of Frost Hill, Yatton</t>
  </si>
  <si>
    <t xml:space="preserve"> The Stables, Causeway, Nailsea</t>
  </si>
  <si>
    <t>Land east of Clevedon</t>
  </si>
  <si>
    <t>Stowey Road, Yatton</t>
  </si>
  <si>
    <t>West of Jasmine Lane, Claverham</t>
  </si>
  <si>
    <t>Moor Farm, Portishead</t>
  </si>
  <si>
    <t>Land adjacent Yatton station</t>
  </si>
  <si>
    <t>Devils Elbow Farm</t>
  </si>
  <si>
    <t>Land at north west Nailsea</t>
  </si>
  <si>
    <t>Trenchard Road, near Parklands Village</t>
  </si>
  <si>
    <t>Land at Northend Farm, Yatton</t>
  </si>
  <si>
    <t>Rose Tree Farm, North of Lower Norton Lane/Lyefield Road, Weston super Mare</t>
  </si>
  <si>
    <t>Moor Road, Yatton</t>
  </si>
  <si>
    <t>Summer Lane, Banwell</t>
  </si>
  <si>
    <t>Park Farm, Banwell</t>
  </si>
  <si>
    <t>Land around Grove Farm</t>
  </si>
  <si>
    <t>East of Wolvershill Road, Banwell</t>
  </si>
  <si>
    <t>North and south of Youngwood Lane, Nailsea</t>
  </si>
  <si>
    <t>Land at Chestnut Farm (Area 2), Yatton</t>
  </si>
  <si>
    <t>HE20652</t>
  </si>
  <si>
    <t>AONB</t>
  </si>
  <si>
    <t>Primary constraints</t>
  </si>
  <si>
    <t>Secondary constraints</t>
  </si>
  <si>
    <t>Flood zone 3a</t>
  </si>
  <si>
    <t>Land north of Oldmixon Road</t>
  </si>
  <si>
    <t>Land east of Wolvershill Road</t>
  </si>
  <si>
    <t>North of Church Lane, Backwell</t>
  </si>
  <si>
    <t>Northeast of Nailsea</t>
  </si>
  <si>
    <t>South of Long Ashton, between railway and bypass</t>
  </si>
  <si>
    <t>North of Clevedon Road, Portishead</t>
  </si>
  <si>
    <t>HE20489</t>
  </si>
  <si>
    <t>HE20493</t>
  </si>
  <si>
    <t>HE20494</t>
  </si>
  <si>
    <t>HE20495</t>
  </si>
  <si>
    <t>HE20496</t>
  </si>
  <si>
    <t>HE20498</t>
  </si>
  <si>
    <t>HE20499</t>
  </si>
  <si>
    <t>HE20500</t>
  </si>
  <si>
    <t>HE20501</t>
  </si>
  <si>
    <t>Land south of Portishead</t>
  </si>
  <si>
    <t>HE20504</t>
  </si>
  <si>
    <t>Land at West End</t>
  </si>
  <si>
    <t>Land at Bourton</t>
  </si>
  <si>
    <t>HE20509</t>
  </si>
  <si>
    <t>HE20703</t>
  </si>
  <si>
    <t>HE201014</t>
  </si>
  <si>
    <t>HE201016</t>
  </si>
  <si>
    <t>HE201025</t>
  </si>
  <si>
    <t>HE201026</t>
  </si>
  <si>
    <t>HE201030</t>
  </si>
  <si>
    <t>HE201034</t>
  </si>
  <si>
    <t>HE201036</t>
  </si>
  <si>
    <t>HE201037</t>
  </si>
  <si>
    <t>HE201040</t>
  </si>
  <si>
    <t>HE201042</t>
  </si>
  <si>
    <t>HE201071</t>
  </si>
  <si>
    <t>HE201072</t>
  </si>
  <si>
    <t>HE201076</t>
  </si>
  <si>
    <t>HE201080</t>
  </si>
  <si>
    <t>HE201059</t>
  </si>
  <si>
    <t>HE201061</t>
  </si>
  <si>
    <t>HE201086</t>
  </si>
  <si>
    <t>HE201067</t>
  </si>
  <si>
    <t>HE201068</t>
  </si>
  <si>
    <t>HE201094</t>
  </si>
  <si>
    <t>HE2010111</t>
  </si>
  <si>
    <t>HE2010113</t>
  </si>
  <si>
    <t>HE2010116</t>
  </si>
  <si>
    <t>Land south of Nailsea</t>
  </si>
  <si>
    <t>Land off Moor Lane</t>
  </si>
  <si>
    <t>Land at Myrtle Farm</t>
  </si>
  <si>
    <t>Land at Bury Farm</t>
  </si>
  <si>
    <t>North End Road</t>
  </si>
  <si>
    <t>Oaktree Park</t>
  </si>
  <si>
    <t>Land south of Elborough</t>
  </si>
  <si>
    <t>Moor Lane</t>
  </si>
  <si>
    <t>North of Brockley Way</t>
  </si>
  <si>
    <t>Dunsters Road</t>
  </si>
  <si>
    <t>North of Youngwood Lane</t>
  </si>
  <si>
    <t>Barrow Wood</t>
  </si>
  <si>
    <t>Wooleys farm</t>
  </si>
  <si>
    <t>Land at East of M5</t>
  </si>
  <si>
    <t>north of Locking</t>
  </si>
  <si>
    <t>Hilldale Road</t>
  </si>
  <si>
    <t>East of Portishead</t>
  </si>
  <si>
    <t>North of Oldmixon Road</t>
  </si>
  <si>
    <t>Land east of Backwell</t>
  </si>
  <si>
    <t>Sites at Parklands Villlage</t>
  </si>
  <si>
    <t>Land off Biddle Street</t>
  </si>
  <si>
    <t>Land adjacent to the Strawberry Line</t>
  </si>
  <si>
    <t>Land at North End</t>
  </si>
  <si>
    <t>Land south of Clevedon Road</t>
  </si>
  <si>
    <t>Land to east of Claverham</t>
  </si>
  <si>
    <t>Land to north of Wick St Lawrence</t>
  </si>
  <si>
    <t>Land to west of Anson Road</t>
  </si>
  <si>
    <t>Land east of J21</t>
  </si>
  <si>
    <t>Land adjacent Summer Lane and Knightcott Road</t>
  </si>
  <si>
    <t>Land off Ashton Road</t>
  </si>
  <si>
    <t>Land adjacent to M5 and Summer Lane</t>
  </si>
  <si>
    <t>Land between Yatton and M5</t>
  </si>
  <si>
    <t>The Uplands</t>
  </si>
  <si>
    <t>Land south of Uncombe Close</t>
  </si>
  <si>
    <t>Parsonage Farm, Church Lane</t>
  </si>
  <si>
    <t>Greenways Farm, Lyefield Road, Weston super Mare</t>
  </si>
  <si>
    <t xml:space="preserve"> East of Dundry Lane near Barrow Tanks</t>
  </si>
  <si>
    <t>Manor Farm, South of Oldmixon Road</t>
  </si>
  <si>
    <t>Land at Gatcombe Farm, Weston Road, Long Ashton</t>
  </si>
  <si>
    <t>South of Manor Farm, North of Lyefield Road</t>
  </si>
  <si>
    <t>North of Brookfield Walk, Clevedon</t>
  </si>
  <si>
    <t>• Site located within Zone A and therefore may have greater sensitivity in terms of impacts on habitat for bat foraging.</t>
  </si>
  <si>
    <t>CFS submission capacity</t>
  </si>
  <si>
    <t>Consented</t>
  </si>
  <si>
    <t>• Consider guidance in Bat SPD and requirements for further survey work and assessment of impacts.</t>
  </si>
  <si>
    <t>HE202000</t>
  </si>
  <si>
    <t>Land off Summer Lane</t>
  </si>
  <si>
    <t>HE202004</t>
  </si>
  <si>
    <t>Land off Castle Road</t>
  </si>
  <si>
    <t>HE202007</t>
  </si>
  <si>
    <t>HE202008</t>
  </si>
  <si>
    <t>Land off Rushmoor Lane</t>
  </si>
  <si>
    <t>Land to the north of Nailsea</t>
  </si>
  <si>
    <t>• Site located within Zone A and therefore may have greater sensitivity in terms of impacts on habitat for bat foraging. • Site within or partly with a Groundwater Source Protection Zone</t>
  </si>
  <si>
    <t>• Site or part of site currently used for sport and/or recreation.</t>
  </si>
  <si>
    <t>• Consider guidance in Bat SPD and requirements for further survey work and assessment of impacts.• Refer to PPG guidance on 'Water supply, waste water and water quality', particularly focussing on steering potentially polluting development away from sensitive areas.</t>
  </si>
  <si>
    <t>HE202012</t>
  </si>
  <si>
    <t>Part Priority Habitat</t>
  </si>
  <si>
    <t xml:space="preserve">• Site located within Zone A and therefore may have greater sensitivity in terms of impacts on habitat for bat foraging. </t>
  </si>
  <si>
    <t>None</t>
  </si>
  <si>
    <t>HE20604</t>
  </si>
  <si>
    <t>HE201088</t>
  </si>
  <si>
    <t>HE201099</t>
  </si>
  <si>
    <t>Part 3b</t>
  </si>
  <si>
    <t>Estimated dwellings within plan period</t>
  </si>
  <si>
    <t>Duplicate</t>
  </si>
  <si>
    <t xml:space="preserve"> South of Kellways, West Town</t>
  </si>
  <si>
    <t xml:space="preserve"> St Mary's Grove, Nailsea</t>
  </si>
  <si>
    <t>HE20492</t>
  </si>
  <si>
    <t>HE201011</t>
  </si>
  <si>
    <t>HE201087</t>
  </si>
  <si>
    <t>HE2010100</t>
  </si>
  <si>
    <t>HE2010104</t>
  </si>
  <si>
    <t>HE20156</t>
  </si>
  <si>
    <t>HE201089</t>
  </si>
  <si>
    <t>HE20200</t>
  </si>
  <si>
    <t>HE2010112</t>
  </si>
  <si>
    <t>HE2010115</t>
  </si>
  <si>
    <t>Not discounted at SIS</t>
  </si>
  <si>
    <t>First 5 years</t>
  </si>
  <si>
    <t>Years 6-10</t>
  </si>
  <si>
    <t>Years 10+</t>
  </si>
  <si>
    <t>Capacity review notes</t>
  </si>
  <si>
    <t>87 is the BDC.  Given PROW onsite and existing building prudent to reduce capacity.  Assume 70.</t>
  </si>
  <si>
    <t>Avoid ACD.</t>
  </si>
  <si>
    <t>Revised BDC taking into account ACD of 44 units.</t>
  </si>
  <si>
    <t>Site safeguarded for Banwell Bypass route.</t>
  </si>
  <si>
    <t>No mitigation currently identified.</t>
  </si>
  <si>
    <t>Area of land minus part south of bypass *20 calculates to BDC of 675.  M5 likely to reduce potential capacity so 675 likely to be upper limit of potential.</t>
  </si>
  <si>
    <t>Land north east of Backwell DUPLICATE</t>
  </si>
  <si>
    <t>Consider development potential to the south of the utilities pipeline to avoid development too close to flood risk area and to safeguard setting of heritage feature.</t>
  </si>
  <si>
    <t>No mitigation identified - site discounted.</t>
  </si>
  <si>
    <t>Utilities present physical constraints potentially dislocating development to the west.  Increasingly rural charact to west with narrow roads, and closer proximity to sensitive sites including SSSI.  ACD should be avoided.</t>
  </si>
  <si>
    <t>Site is considered to have greater potential east of the utilities line.  Consider integrating ACD into GI network.</t>
  </si>
  <si>
    <t>Utilities, SSSI to west, and playing field on part</t>
  </si>
  <si>
    <t>HE201078-D</t>
  </si>
  <si>
    <t>Conservation Area - this open site may play a key role as part of the character and appearance of the area.</t>
  </si>
  <si>
    <t>Consider potential with heritage officers.</t>
  </si>
  <si>
    <t>CFS submission suggested 10 units.  This figure is assumed rather than SIS BDC.</t>
  </si>
  <si>
    <t>Site in Green belt and does not form a logical extension of the settlement on this southwestern edge.</t>
  </si>
  <si>
    <t>Consider impact on utilities including on any easement required and site access.</t>
  </si>
  <si>
    <t>Site access uncertain, and development layout pursuant to planning application for Uplands scheme would not enable access from east of site.</t>
  </si>
  <si>
    <t>Listed buildings, higher agricultural land.</t>
  </si>
  <si>
    <t>Protection of listed building through masterplanning of any growth.</t>
  </si>
  <si>
    <t>Potential confined to part north of Youngwood Lane accounting for 15.8ha of land.</t>
  </si>
  <si>
    <t>Sloping site may constrain development. War memorial on site.</t>
  </si>
  <si>
    <t>CFS submission indicates 30 units that is assumed for this assessment.</t>
  </si>
  <si>
    <t>Access appears to be restricted.</t>
  </si>
  <si>
    <t>Consider options for achieving suitable access. Incumbent upon site promoter to secure suitable access arrangement.</t>
  </si>
  <si>
    <t>Potential on lower ground on around 28ha.</t>
  </si>
  <si>
    <t>Flood zone 3</t>
  </si>
  <si>
    <t>Land north of Ebdon Road</t>
  </si>
  <si>
    <t>Site currently a builders yard with trees, and structures on site.</t>
  </si>
  <si>
    <t>BDC of 50 is likely too high.  CFS submission form suggested 25 units that could be more appropriate reflecting the trees on site.</t>
  </si>
  <si>
    <t>Green corridor, FZ2.</t>
  </si>
  <si>
    <t>Site has likely adverse impact on Green Belt purposes especially coalescence.</t>
  </si>
  <si>
    <t>Ancient Woodland on western part of site accounting for around 18.2ha of the site.</t>
  </si>
  <si>
    <t>CFS submission identified potential for 30 units, less than the BDC.  Assume 30.</t>
  </si>
  <si>
    <t>Integrate PROW with any proposals. In relation to heritage (above and below ground) further investigation required.</t>
  </si>
  <si>
    <t>Most parts in flood zone 3a</t>
  </si>
  <si>
    <t>The larger parcel is discounted and therefore the BDC is recalculated on 3.1ha</t>
  </si>
  <si>
    <t>Flood zone 3, and existing dwellings on site.</t>
  </si>
  <si>
    <t>Flood zone 3a on part and site of new secondary school</t>
  </si>
  <si>
    <t>AONB and prominent site ascending to woodland to the south.</t>
  </si>
  <si>
    <t>AONB on most part. Potential 'bad neighbour uses in nearby industrial area.</t>
  </si>
  <si>
    <t>May require buffer green space/ planting between housing and industrial.</t>
  </si>
  <si>
    <t>Very steep site alongside A371</t>
  </si>
  <si>
    <t>Flood zone 2 on part associated with Hutton and Locking Rhyne</t>
  </si>
  <si>
    <t>DUPLICATE</t>
  </si>
  <si>
    <t xml:space="preserve">Flood zone 3a tidal all.  Allocated for employment in adopted SAP.  </t>
  </si>
  <si>
    <t xml:space="preserve">Flood zone 3a tidal all. </t>
  </si>
  <si>
    <t>Green Belt. Access would seem to imply extension of Weston Wood Road (cul de sac), which may require crossing some land in different  ownership.</t>
  </si>
  <si>
    <t>Green Belt. Includes part of Weston Big Wood Wildlife Site in east corner.</t>
  </si>
  <si>
    <t>Green Belt. Includes part of Weston Big Wood Wildlife Site.</t>
  </si>
  <si>
    <t xml:space="preserve">Green Belt. Access would seem to imply extension of Weston Wood Road (cul de sac); highways consultation needed. , . </t>
  </si>
  <si>
    <t xml:space="preserve">0.48ha exc flood zone land </t>
  </si>
  <si>
    <t>Green belt . Entirely flood zone 3a tidal</t>
  </si>
  <si>
    <t xml:space="preserve">Green Belt. </t>
  </si>
  <si>
    <t xml:space="preserve">Site entirely either flood zone tidal 3a or 3b. Also much of it is Wildlife Site. </t>
  </si>
  <si>
    <t>Much of site is FZ 3a, and a significant part is wildlife site.</t>
  </si>
  <si>
    <t xml:space="preserve">Built development may need to avoid the flood zone, so it might need to be GI etc. </t>
  </si>
  <si>
    <t>• Consider whether additional land could be identified alongside the site to increase the scale of the opportunity to achieve the appropriate critical mass. • Consider impact upon LB including setting and potential to impact site potential.</t>
  </si>
  <si>
    <t>Leighton Crescent</t>
  </si>
  <si>
    <t>HE202013</t>
  </si>
  <si>
    <t>Land adjacent A371</t>
  </si>
  <si>
    <t>Not discounted</t>
  </si>
  <si>
    <t>Close proximity</t>
  </si>
  <si>
    <t>Part zone 3b</t>
  </si>
  <si>
    <t>Part zone 3b. Part of site designated SSSI; eastern boundary adjoins SSSI.</t>
  </si>
  <si>
    <t>Part Ancient Woodland</t>
  </si>
  <si>
    <t>Flood zone 3a; High grade agricultural land; part Priority Habitat</t>
  </si>
  <si>
    <t>Greenbelt; part Wildlife Site; area of critical drainage on part; part Priority Habitat</t>
  </si>
  <si>
    <t>Flood zone 3a.; part Priority Habitat</t>
  </si>
  <si>
    <t>Greenbelt; High Grade agricultural land; area of critical drainage on part; part Priority Habitat</t>
  </si>
  <si>
    <t>Part flood zone 3a; Employment allocation; site designated Priority Habitat</t>
  </si>
  <si>
    <t>Greenbelt; flood zone 3a.; part Priority Habitat</t>
  </si>
  <si>
    <t>Greenbelt; flood zone 3a.; site designated Priority Habitat</t>
  </si>
  <si>
    <t>• Listed Buildings present. • Site within or partly with a Groundwater Source Protection Zone• Site has woodland on all or part of site.</t>
  </si>
  <si>
    <t>• Listed Buildings present. • Site within or partly with a Groundwater Source Protection Zone• Site has woodland on all or part of site.• Site or part of site currently used for sport and/or recreation.</t>
  </si>
  <si>
    <t>.• Site within or partly with a Groundwater Source Protection Zone• Site has woodland on all or part of site.</t>
  </si>
  <si>
    <t>• Site within or partly with a Groundwater Source Protection Zone</t>
  </si>
  <si>
    <t>Site discounted through Broad Location assessment</t>
  </si>
  <si>
    <t>Site identified as having potential for further consideration</t>
  </si>
  <si>
    <t>Site reference</t>
  </si>
  <si>
    <t>Site name/ location</t>
  </si>
  <si>
    <t>Area (ha)</t>
  </si>
  <si>
    <t>Second Interim SHLAA output</t>
  </si>
  <si>
    <t>Area of critical drainage on part</t>
  </si>
  <si>
    <t>Flood zone 3a.; site designated Priority Habitat</t>
  </si>
  <si>
    <t>Part flood zone 3a; area of critical drainage on part; part Priority Habitat</t>
  </si>
  <si>
    <t>Former refuse and woodland (c. 42.3ha). Part zone 3b.</t>
  </si>
  <si>
    <t>Close proximity to 3b</t>
  </si>
  <si>
    <t>Greenbelt; area of critical drainage on part; part Priority Habitat</t>
  </si>
  <si>
    <t>Greenbelt; part flood zone 3a; part LGS; area of critical drainage on part; part Priority Habitat</t>
  </si>
  <si>
    <t>Greenbelt; part Priority Habitat</t>
  </si>
  <si>
    <t>Greenbelt; part flood zone 3a; High grade agricultural land</t>
  </si>
  <si>
    <t>Greenbelt; High Grade agricultural land; area of critical drainage on part</t>
  </si>
  <si>
    <t>Greenbelt; High Grade agricultural land</t>
  </si>
  <si>
    <t>Greenbelt; area of critical drainage on part</t>
  </si>
  <si>
    <t>Greenbelt</t>
  </si>
  <si>
    <t>• Listed Buildings present.• Site has woodland on all or part of site.• Site or part of site currently used for sport and/or recreation.</t>
  </si>
  <si>
    <t>• Site has woodland on all or part of site.</t>
  </si>
  <si>
    <t>• Listed Buildings present. • Part of site extends under bypass</t>
  </si>
  <si>
    <t xml:space="preserve">• Site is likely to be too small to form a sustainable, freestanding opportunity. </t>
  </si>
  <si>
    <t>• Site is likely to be too small to form a sustainable, freestanding opportunity.</t>
  </si>
  <si>
    <t>Site adjoins SSSI on western boundary. Western boundary of site adjoins Ancient Woodland at Weston Big Wood.</t>
  </si>
  <si>
    <t>Site adjoins SSSI on southern boundary. Southern boundary of site adjoins Ancient Woodland at Weston Big Wood.</t>
  </si>
  <si>
    <t>Greenbelt; Flood zone 3a.; site designated Priority Habitat</t>
  </si>
  <si>
    <t>Flood zone 3a.</t>
  </si>
  <si>
    <t>Greenbelt; part flood zone 3a; part Priority Habitat</t>
  </si>
  <si>
    <t>Greenbelt; flood zone 3a; Wildlife; site designated Priority Habitat site.</t>
  </si>
  <si>
    <t>Greenbelt; High Grade agricultural land; area of critical drainage on part; site designated Priority Habitat</t>
  </si>
  <si>
    <t>• Site within or partly with a Groundwater Source Protection Zone• Site has woodland on all or part of site.</t>
  </si>
  <si>
    <t>Green Belt. Includes small amount of FZ2/ FZ3a land towards SE corner.  Site detached from main settlement edge.</t>
  </si>
  <si>
    <t>High Grade agricultural land</t>
  </si>
  <si>
    <t>High Grade agricultural land; area of critical drainage on part</t>
  </si>
  <si>
    <t>Area of critical drainage on part; part Priority Habitat</t>
  </si>
  <si>
    <t>Greenbelt on part; part Priority Habitat</t>
  </si>
  <si>
    <t>High Grade agricultural land; part LGS</t>
  </si>
  <si>
    <t>Part Wildlife Site</t>
  </si>
  <si>
    <t>Part Greenbelt; part HBJSZ; High grade agricultural land</t>
  </si>
  <si>
    <t>High Grade agricultural land; area of critical drainage on part; part Priority Habitat</t>
  </si>
  <si>
    <t>Partial</t>
  </si>
  <si>
    <r>
      <t xml:space="preserve">• </t>
    </r>
    <r>
      <rPr>
        <sz val="10"/>
        <rFont val="Arial"/>
      </rPr>
      <t xml:space="preserve">Site within Conservation Area. </t>
    </r>
  </si>
  <si>
    <t>• Site located within Zone A and therefore may have greater sensitivity in terms of impacts on habitat for bat foraging.• Site within or partly with a Groundwater Source Protection Zone</t>
  </si>
  <si>
    <t xml:space="preserve"> • Site located within Zone A and therefore may have greater sensitivity in terms of impacts on habitat for bat foraging. • Site within or partly with a Groundwater Source Protection Zone</t>
  </si>
  <si>
    <t xml:space="preserve">• Site or part of site currently used for sport and/or recreation. </t>
  </si>
  <si>
    <t xml:space="preserve"> • Listed Buildings present. • Site within or partly with a Groundwater Source Protection Zone</t>
  </si>
  <si>
    <t>• Listed Buildings present.• Site within or partly with a Groundwater Source Protection Zone• Site has woodland on all or part of site.</t>
  </si>
  <si>
    <t>• Site within Conservation Area.• Site within or partly with a Groundwater Source Protection Zone</t>
  </si>
  <si>
    <t>Potential capacity confined to 1.6ha north of the underground utilities route.</t>
  </si>
  <si>
    <t>Flood zone 3a.; area of critical drainage on part; site designated Priority Habitat</t>
  </si>
  <si>
    <t>Part flood zone 3a</t>
  </si>
  <si>
    <t>Part flood zone 3a; site designated Priority Habitat</t>
  </si>
  <si>
    <t>Mostly AONB; High grade agricultural land</t>
  </si>
  <si>
    <t>AONB; High Grade agricultural land</t>
  </si>
  <si>
    <t>Part flood zone 3a; High grade agricultural land; part Priority Habitat</t>
  </si>
  <si>
    <t>Part flood zone 3a; area of critical drainage on part</t>
  </si>
  <si>
    <t>Part flood zone 3a; High grade agricultural land</t>
  </si>
  <si>
    <t>Part flood zone 3a; part Priority Habitat</t>
  </si>
  <si>
    <t>Flood zone 3a; part Wildlife site; site designated Priority Habitat</t>
  </si>
  <si>
    <t>20-25</t>
  </si>
  <si>
    <t>• Site is likely to be too small to form a sustainable, freestanding opportunity. • Listed Buildings present.</t>
  </si>
  <si>
    <t xml:space="preserve"> • Listed Buildings present.</t>
  </si>
  <si>
    <t>• Site located within Zone A and therefore may have greater sensitivity in terms of impacts on habitat for bat foraging.  • Listed Buildings present.• Site has woodland on all or part of site.</t>
  </si>
  <si>
    <t xml:space="preserve"> • Entirely FZ a. Listed Buildings present.</t>
  </si>
  <si>
    <t>• Site in GB. Wildlife Site adjoins to E. Site located within Zone A and therefore may have greater sensitivity in terms of impacts on habitat for bat foraging.</t>
  </si>
  <si>
    <t>Second Interim SHLAA Benchmark Capacity</t>
  </si>
  <si>
    <t>Other constraints identified @ Baseline</t>
  </si>
  <si>
    <t>Key constraints summary</t>
  </si>
  <si>
    <t>Availability summary, other known legal or delivery constraints</t>
  </si>
  <si>
    <t>Estimated capacity over plan period</t>
  </si>
  <si>
    <t>Assessment Outcome</t>
  </si>
  <si>
    <t>• Listed Buildings present. • Site within or partly with a Groundwater Source Protection Zone• Site has woodland on all or part of site.• Site or part of site currently used for sport (golf) and/or recreation. Much of site comprises woodland Green Belt</t>
  </si>
  <si>
    <t xml:space="preserve">• Site within or partly with a Groundwater Source Protection Zone.  Green Belt.  Flood zone 3a tidal all.  </t>
  </si>
  <si>
    <t>Small part ACD. Some small scale buildings on site.</t>
  </si>
  <si>
    <t>PROW crosses western half of site. Buildings present on site.</t>
  </si>
  <si>
    <t>LGS on large part of site. Site access suitability. Access onto A370 may be a constraint</t>
  </si>
  <si>
    <t>Routing of underground utilities on site may affect site access., potential for ecological impacts associated with adjacent woodland.</t>
  </si>
  <si>
    <t>Wildlife site, utilities, and rural character.  Also site potentially detached from strategic development opportunity closer to Nailsea. PROW, bridleway crossing site. Some buildings and structures on site.</t>
  </si>
  <si>
    <t>Some existing buildings and structures on site. PROW crosses site</t>
  </si>
  <si>
    <t>Conservation Area - this open site may play a key role as part of the character and appearance of the area.  Lead to a fragmented settlement fringe. Site is other side of Backwell Hill Road, and not immediately adjacent to main built up part of Backwell village.  Potential for somewhat fragmented settlement edge.</t>
  </si>
  <si>
    <t>Site submitted to local plan 2038 process.</t>
  </si>
  <si>
    <t>Site not submitted to local plan 2038 process.</t>
  </si>
  <si>
    <t>HE202016</t>
  </si>
  <si>
    <t>Land at Youngwood Lane</t>
  </si>
  <si>
    <t>HE202017</t>
  </si>
  <si>
    <t>Grange Farm, Hutton</t>
  </si>
  <si>
    <t>Avoid built development on Wildlife Site.</t>
  </si>
  <si>
    <t>Bat zone C. No other obvious significant constraints.</t>
  </si>
  <si>
    <t xml:space="preserve">Consider that northern part FZ 3a tidal, but mostly non-zone 3.  Avoid built development on FZ 3a part. Site or part of site currently used for sport and/or recreation - rugby ground likely to need prior relocation.  </t>
  </si>
  <si>
    <t>Consider impact upon Listed Building including setting and potential to impact site potential.</t>
  </si>
  <si>
    <t>• North fringe of site is FZ 3a. Site or part of site currently used for sport and/or recreation.</t>
  </si>
  <si>
    <t>Flood zone may need to be GI. Site or part of site currently used for sport and/or recreation, likely to need relocating. Requires consultation to ascertain impacts, requirements and any opportunities development may bring.</t>
  </si>
  <si>
    <t>Consider guidance in Bat SPD and requirements for further survey work and assessment of impacts.</t>
  </si>
  <si>
    <t>North fringe is flood zone 3a tidal. Site likely to need SHLAA site to south for access.</t>
  </si>
  <si>
    <t>Not discounted.</t>
  </si>
  <si>
    <t>• Flood zone 3a, mostly tidal, with parts of fluvial 3b in NE and SE corners. Adjoins listed buildings • Site within or partly with a Groundwater Source Protection Zone• Site has woodland on all or part of site.</t>
  </si>
  <si>
    <t>• Consider impact upon Listed Building including setting and potential to impact site potential. • Refer to PPG guidance on 'Water supply, waste water and water quality', particularly focussing on steering potentially polluting development away from sensitive areas. • Site or part of site currently used for sport and/or recreation.   Requires consultation to ascertain impacts, requirements and any opportunities development may bring.</t>
  </si>
  <si>
    <t xml:space="preserve">Attention to ensure against groundwater pollution. May need to avoid development on wooded area. </t>
  </si>
  <si>
    <t xml:space="preserve">Green Belt.  Flood zone 3a tidal all.  </t>
  </si>
  <si>
    <t>Part zone 3b; underground utilities on part</t>
  </si>
  <si>
    <t>Consideration given to how site could be integrated alongside bypass and as part of a wider strategic site.</t>
  </si>
  <si>
    <t>Revised area discounting constrained parts equates to around 57ha. Potential on eastern edge of site accounting for around 12ha.  @50% = c.240.  Assume CFS submission</t>
  </si>
  <si>
    <t>Site is close to existing main roads including A38 corridor.</t>
  </si>
  <si>
    <t>Tower Farm Portishead</t>
  </si>
  <si>
    <t>West of Weston Wood Road, Portishead</t>
  </si>
  <si>
    <t>UTAS site and Claverham village hall</t>
  </si>
  <si>
    <t>Part of site has consent.  Capacity reflects consent and suitable part assumed to reflect consent.  BDC therefore not considered appropriate.</t>
  </si>
  <si>
    <t>Capacity reflects CFS.</t>
  </si>
  <si>
    <t>Capacity reflects BDC</t>
  </si>
  <si>
    <t>Part flood zone 3</t>
  </si>
  <si>
    <t>Priority habitat and woodland features</t>
  </si>
  <si>
    <t>Flood zone 3a on most of site (parcel 2 as per CFS submission)</t>
  </si>
  <si>
    <t>Potential impact on Strategic Gap</t>
  </si>
  <si>
    <t>Consider development implications for existing Strategic Gap designation.</t>
  </si>
  <si>
    <t>Capacity calculated using the Benchmark method.</t>
  </si>
  <si>
    <t>Land at Old School House, The Green, Locking</t>
  </si>
  <si>
    <t>Western part of site considered to have greater impact, potentially linking to caravan part to the west</t>
  </si>
  <si>
    <t>Avoid development on western part of site.  Further consideration of drainage and access to site required.</t>
  </si>
  <si>
    <t>Unlikely to pass Sequential Test.</t>
  </si>
  <si>
    <t xml:space="preserve">Land east of Backwell </t>
  </si>
  <si>
    <t xml:space="preserve">Backwell Common </t>
  </si>
  <si>
    <t xml:space="preserve">Land south of Nailsea </t>
  </si>
  <si>
    <t xml:space="preserve">North of Youngwood Lane </t>
  </si>
  <si>
    <t xml:space="preserve">Part of Farleigh Fields </t>
  </si>
  <si>
    <t>Further investigation of heritage issues.</t>
  </si>
  <si>
    <t>Agricultural land, bats, and GSPZ.  Access uncertain.</t>
  </si>
  <si>
    <t xml:space="preserve">Site access uncertain and further investigation would be required on highways.  </t>
  </si>
  <si>
    <t>If HE20501 was considered further this may improve the potential for this site</t>
  </si>
  <si>
    <t xml:space="preserve">Site detached from main part of settlement.  </t>
  </si>
  <si>
    <t>Potential for further consideration if neighbouring sites considered further or any strategic growth proposals in this area.</t>
  </si>
  <si>
    <t>Potential ecological constraint. GSPZ.</t>
  </si>
  <si>
    <t>Further investigation of ecology including in relation to bats.  Considered that a strategic approach to mitigation is required in this area.</t>
  </si>
  <si>
    <t>Site is an existing allocation and constraints are considered to be able to be addressed.</t>
  </si>
  <si>
    <t>Site appears to not have any direct access.</t>
  </si>
  <si>
    <t>Access onto Youngwood Lane, and potential ecology impact.</t>
  </si>
  <si>
    <t>Site potential to be considered as part of wider strategic growth opportunity in the area.</t>
  </si>
  <si>
    <t>Flood zone</t>
  </si>
  <si>
    <t>BDC assumed</t>
  </si>
  <si>
    <t xml:space="preserve">Development potential considered to be south of the railway with potential for employment/other uses to north.  Area to south is c. 25.2ha so revised capacity of 504.  </t>
  </si>
  <si>
    <t>Only part of the site closest to existing residential likely to have potential, and given density and configuration of site not likely to yield a significant capacity.</t>
  </si>
  <si>
    <t>Flood risk, and ecology</t>
  </si>
  <si>
    <t>Unlikely to pass Sequential Test given availability of alternative land.</t>
  </si>
  <si>
    <t>Flood zone 3a. Proposed Banwell Bypass crosses site.</t>
  </si>
  <si>
    <t>Proposed Banwell Bypass crosses site. ACD.</t>
  </si>
  <si>
    <t>Site has woodland on all or part of site.  Site or part of site currently used for sport and/or recreation.</t>
  </si>
  <si>
    <t>Woodland across site, Green Belt, and other constraints.</t>
  </si>
  <si>
    <t>Avoid and safeguard woodland areas.  Exceptional circumstances case required.</t>
  </si>
  <si>
    <t>Avoid part subject to FZ 2 and waste site. Exceptional circumstances case required.</t>
  </si>
  <si>
    <t>Exceptional circumstances case required.</t>
  </si>
  <si>
    <t>Consider potential for development as part of wider strategic site. Exceptional circumstances case required.</t>
  </si>
  <si>
    <t>Potential for a limited number of dwellings set within a landscaped site. Exceptional circumstances case required.</t>
  </si>
  <si>
    <t>Small site not well related to any existing area of settlement and also likely to be difficult to associate with any strategic growth potential in the area.</t>
  </si>
  <si>
    <t>Green belt, ACD. Small site not well related to any existing area of settlement and also likely to be difficult to associate with any strategic growth potential in the area.</t>
  </si>
  <si>
    <t>Flood zone 2 on part of site. Waste site on part.</t>
  </si>
  <si>
    <t>Site is an irregular shape and somewhat detached from main settlement of Long Ashton.  It has railway immediately to south.</t>
  </si>
  <si>
    <t xml:space="preserve">Exceptional circumstances case required.  </t>
  </si>
  <si>
    <t>Site not considered suitable.</t>
  </si>
  <si>
    <t>Site not considered suitable including for flood risk reasons and considered preferable to retain a green edge to the settlement.</t>
  </si>
  <si>
    <t>Green belt, ACD, and high agricultural land value.</t>
  </si>
  <si>
    <t>Only small part in North Somerset.</t>
  </si>
  <si>
    <t>The Vale, south west Bristol</t>
  </si>
  <si>
    <t>Scheduled Monument</t>
  </si>
  <si>
    <t>Site discounted at Baseline assessment</t>
  </si>
  <si>
    <t>Preferable to retain this land open to retain a green edge to the settlement. Part flood zone 3b.</t>
  </si>
  <si>
    <t>8.1ha, exc wildlife site.  Application of benchmark method on this part to estimate capacity.</t>
  </si>
  <si>
    <t>23.9ha, exc wildlife site. Application of benchmark method on this part to estimate capacity.</t>
  </si>
  <si>
    <t xml:space="preserve">East of J21 </t>
  </si>
  <si>
    <t>Land north of Knightcott Road</t>
  </si>
  <si>
    <t>Stonebridge Farm, Banwell</t>
  </si>
  <si>
    <t>Potential suitability confined to part to the east of the utilities corridor c.17.6ha.</t>
  </si>
  <si>
    <t>Flood risk</t>
  </si>
  <si>
    <t>• NE part of site is Flood zone 3a tidal. Wildlife site adjoins to E. Site located within Bat Zone A and therefore may have greater sensitivity in terms of impacts on habitat for bat foraging. Landscape impact identified.</t>
  </si>
  <si>
    <t>•  Built development to avoid the flood zone, potentially using land for green infrastructure/ open space. Consider guidance in Bat SPD and requirements for further survey work and assessment of impacts.  Consider landscape impact and whether this can be addressed through site layout.</t>
  </si>
  <si>
    <t xml:space="preserve">Would need to avoid development of wildlife site. Unlikely to be able to pass Sequential Test. </t>
  </si>
  <si>
    <t xml:space="preserve">Avoid built development on flood zone part.  Unlikely to be able to pass Sequential Test. </t>
  </si>
  <si>
    <t xml:space="preserve">Unlikely to be able to pass Sequential Test. </t>
  </si>
  <si>
    <t>Avoid flood zone part.  Unlikely to pass Sequential Test given availability of alternative land. Consideration given to how site could be integrated alongside bypass and as part of a wider strategic site.</t>
  </si>
  <si>
    <t>Unlikely to pass Sequential Test given availability of alternative land.  Site not well connected to settlement or other areas of potential.</t>
  </si>
  <si>
    <t>Avoid development on LGS part.  Transport officers to consider access suitability as potential dependant on suitable access amongst other potential factors.</t>
  </si>
  <si>
    <t xml:space="preserve">Potential capacity excludes part subject to LGS and part without access.  </t>
  </si>
  <si>
    <t>• Refer to PPG guidance on 'Water supply, waste water and water quality', particularly focussing on steering potentially polluting development away from sensitive areas.  Unlikely to pass Sequential Test.</t>
  </si>
  <si>
    <t>Site subject to recent refusal.</t>
  </si>
  <si>
    <t>Potential mitigation/ further work (subject to ongoing review)</t>
  </si>
  <si>
    <t xml:space="preserve">Recent refusal of 21/P/0236/OUT for up to 100 dwellings on site includes ecological reason: close proximity of Biddle St SSSI. Also refers to substandard width of Chescombe Rd. There are isolated areas of FZ 3a tidal, affecting small parts of southern area of site. Wildlife site adjoins to East, (Congresbury Yeo, adj land and rhynes). Biddle St bisects site, but appears to be dead end here. </t>
  </si>
  <si>
    <t>• Site is likely to be too small to form a sustainable, freestanding opportunity. • Listed Buildings present. The northernmost section is cut off from road (access) by FZ3a land, so that part is discounted. Potential for archaeology.</t>
  </si>
  <si>
    <t xml:space="preserve">Flood zone 3a tidal on most of site,( excluding s.part which is covered by another site, so can be disregarded here.)  Wildlife site (Congresbury Yeo, adj land and rhynes) adjoins to East. Also a north parcel of land, part of this site ref, is within that wildlife site.  </t>
  </si>
  <si>
    <t>• Mostly  FZ3a tidal, Site has woodland on all or part of site.</t>
  </si>
  <si>
    <t>•. The ecological and environmental and recreational value of woodland should be considered and development should avoid the loss of woodland.</t>
  </si>
  <si>
    <t xml:space="preserve">• Site located within Zone A and therefore may have greater sensitivity in terms of impacts on habitat for bat foraging.  • Listed Buildings present.• Site has woodland on all or part of site. Note: UTAS part of site is currently under construction for housing. </t>
  </si>
  <si>
    <t>• Consider guidance in Bat SPD and requirements for further survey work and assessment of impacts. . • Consider impact upon LB including setting and potential to impact site potential.• The ecological and environmental and recreational value of woodland should be considered and development should avoid the loss of woodland.</t>
  </si>
  <si>
    <t>Potential calculated on c.2.3ha outside of AONB to west boundary of Elborough</t>
  </si>
  <si>
    <t>Unlikely to be suitable within AONB due to adverse impact and when there are considered to be suitable alternatives.</t>
  </si>
  <si>
    <t>Flood zone 3a; site designated Priority Habitat</t>
  </si>
  <si>
    <t>Avoid part subject to flood zone 3 as unlikely to pass Sequential Test.</t>
  </si>
  <si>
    <t>Capacity is calculated on that part of site broadly up to to the western extend of site HE201040 to avoid ribbon development. Avoiding zone 2 also this equates to around 9.2ha of potential</t>
  </si>
  <si>
    <t>Heritage setting, utilities, flood risk, landscape impact.</t>
  </si>
  <si>
    <t>Reviewed capacity reflects potential to limit development to the south of the utilities corridor.  On 11.8ha revised capacity of 236 assumed.</t>
  </si>
  <si>
    <t>Site has some key constraints located closer to Nailsea leaving a triangle of land that is not well-related to the town and doesn't form a logical extension of the town into the Green belt.</t>
  </si>
  <si>
    <t>The underlying utilities separates a westernmost part of the site.  This part is close to the SSSI network to the west of the site and it may be preferable to avoid this part.  At this stage the reviewed capacity includes this part in the site potential.</t>
  </si>
  <si>
    <t>Development potential is considered up to around the Grove Farm lane.  Assuming this would discount a further 14.2ha of land on the sites western edge.  Assuming standard density assumptions this would indicate around 474 units.</t>
  </si>
  <si>
    <t>Appears to be some use of the site associated with the underground water pipeline that may be temporary.  As such access to wider parts of the site may be limited.</t>
  </si>
  <si>
    <t>Part of site up to Chapel Hill Lane only considered to have potential as part of any wider opportunity to the east of Backwell.  This accounts for 18ha of land that is assumed for the dwelling capacity. Nb. This 18ha removes the overlapping part of this SHLAA record with site record HE202012.</t>
  </si>
  <si>
    <t>Site potential limited to 1.4ha of site closest to settlement.</t>
  </si>
  <si>
    <t>Greenbelt; flood zone 3a; Wildlife site.; site designated Priority Habitat</t>
  </si>
  <si>
    <t>Site adjoins SSSI on north-western boundary. North-western boundary of site adjoins AW at Weston Big Wood.</t>
  </si>
  <si>
    <t>Likely to need to avoid development of Wildlife Site, with possible need for buffer.  Green belt exceptional circumstances case would be required.</t>
  </si>
  <si>
    <t>Further highways investigation required. Buffer to adjoining Wildlife Site may be needed.  Green belt exceptional circumstances case would be required.</t>
  </si>
  <si>
    <t>Green belt exceptional circumstances case would be required.</t>
  </si>
  <si>
    <t>Possible need for buffer to adjoining Wildlife Site. Highways consultation needed. Green belt exceptional circumstances case would be required.</t>
  </si>
  <si>
    <t>Triangle to north of railway accounts for around 57ha.  This area is discounted from potential due to flood zone 2 status.  250 dwellings per year assumed however further work required on deliverable build rates.</t>
  </si>
  <si>
    <t>Site quite isolated and detached from settlement.  Potentially difficult to integrate with effective transport infrastructure. Ashton Brook runs through site Steep topography in part. Proximity to A370 and railway - may create noise and other adverse impacts.</t>
  </si>
  <si>
    <t>Consider potential for site to be well-connected to existing settlements. Exceptional circumstances case required.</t>
  </si>
  <si>
    <t>CFS submission suggested 120, however likely to be too high.  Maintain BD at 100.</t>
  </si>
  <si>
    <t>CFS submission is 400.  Adjust potential downwards to 200.</t>
  </si>
  <si>
    <t>Flood zone 3a; part Wildlife site; area of critical drainage on part; part Priority Habitat</t>
  </si>
  <si>
    <t>M5 runs along sites western boundary additional noise and air quality measures required.</t>
  </si>
  <si>
    <t xml:space="preserve">In relation to M5 appropriate testing required and adherence to any resulting recommendations.  </t>
  </si>
  <si>
    <t>Large part of site is flood zone.  Site is also fairly detached from both main village and doesn't form a logical opportunity for integration into a more strategic site. Part of site safeguarded for Banwell Bypass. Buildings present on site.</t>
  </si>
  <si>
    <t>. Consider impact upon LB including setting and potential to impact site potential. • Refer to PPG guidance on 'Water supply, waste water and water quality', particularly focussing on steering potentially polluting development away from sensitive areas. • The ecological and environmental and recreational value of woodland should be considered and development should avoid the loss of woodland. Unlikely to pass Sequential Test.</t>
  </si>
  <si>
    <t>.• Site within or partly with a Groundwater Source Protection Zone• Site has woodland on much of  site. Green Belt</t>
  </si>
  <si>
    <t>URBAN SCHEDULES - Clevedon</t>
  </si>
  <si>
    <t>URBAN SCHEDULES - Weston-super-Mare (East of M5)</t>
  </si>
  <si>
    <t>URBAN SCHEDULES - Edge of Bristol</t>
  </si>
  <si>
    <t>URBAN SCHEDULES - Portishead</t>
  </si>
  <si>
    <t>URBAN SCHEDULES - Nailsea and Backwell</t>
  </si>
  <si>
    <t>URBAN SCHEDULES - Weston-super-Mare (West of M5)</t>
  </si>
  <si>
    <t>URBAN SCHEDULES - Yatton</t>
  </si>
  <si>
    <t>Draft SHLAA 2022 Sites Schedules</t>
  </si>
  <si>
    <r>
      <t xml:space="preserve">This document forms part of the SHLAA 2022 outputs and should be read alongside the SHLAA 2022 Main Report and Place Templates.  This document presents all sites considered through the SHLAA.  </t>
    </r>
    <r>
      <rPr>
        <u/>
        <sz val="11"/>
        <rFont val="Century Gothic"/>
        <family val="2"/>
      </rPr>
      <t>This document is not a policy document or part of the local plan documentation.  The sites depicted are not proposed allocations, but form part of the background evidence.</t>
    </r>
  </si>
  <si>
    <t xml:space="preserve">See online mapping where sites can be viewed in greater detail.  </t>
  </si>
  <si>
    <t xml:space="preserve">Sites assessed through this stage of the SHLAA are arranged across a series of areas of search or Broad Locations listed below.  Each place has a separate table listing the sites considered for that place, the assessment outcome, and an indicative dwelling capacity.  As the local plan and its evidence base progresses, SHLAA will be subject to periodic review and the assessment outcome of sites may change as a result.  </t>
  </si>
  <si>
    <r>
      <t>·</t>
    </r>
    <r>
      <rPr>
        <sz val="7"/>
        <rFont val="Times New Roman"/>
        <family val="1"/>
      </rPr>
      <t xml:space="preserve">        </t>
    </r>
    <r>
      <rPr>
        <sz val="11"/>
        <rFont val="Century Gothic"/>
        <family val="2"/>
      </rPr>
      <t>WSM (West of M5)</t>
    </r>
  </si>
  <si>
    <r>
      <t>·</t>
    </r>
    <r>
      <rPr>
        <sz val="7"/>
        <rFont val="Times New Roman"/>
        <family val="1"/>
      </rPr>
      <t xml:space="preserve">        </t>
    </r>
    <r>
      <rPr>
        <sz val="11"/>
        <rFont val="Century Gothic"/>
        <family val="2"/>
      </rPr>
      <t>WSm (East of M5)</t>
    </r>
  </si>
  <si>
    <r>
      <t>·</t>
    </r>
    <r>
      <rPr>
        <sz val="7"/>
        <rFont val="Times New Roman"/>
        <family val="1"/>
      </rPr>
      <t xml:space="preserve">        </t>
    </r>
    <r>
      <rPr>
        <sz val="11"/>
        <rFont val="Century Gothic"/>
        <family val="2"/>
      </rPr>
      <t>Portishead</t>
    </r>
  </si>
  <si>
    <r>
      <t>·</t>
    </r>
    <r>
      <rPr>
        <sz val="7"/>
        <rFont val="Times New Roman"/>
        <family val="1"/>
      </rPr>
      <t xml:space="preserve">        </t>
    </r>
    <r>
      <rPr>
        <sz val="11"/>
        <rFont val="Century Gothic"/>
        <family val="2"/>
      </rPr>
      <t>Clevedon</t>
    </r>
  </si>
  <si>
    <r>
      <t>·</t>
    </r>
    <r>
      <rPr>
        <sz val="7"/>
        <rFont val="Times New Roman"/>
        <family val="1"/>
      </rPr>
      <t xml:space="preserve">        </t>
    </r>
    <r>
      <rPr>
        <sz val="11"/>
        <rFont val="Century Gothic"/>
        <family val="2"/>
      </rPr>
      <t>Nailsea and Backwell</t>
    </r>
  </si>
  <si>
    <r>
      <t>·</t>
    </r>
    <r>
      <rPr>
        <sz val="7"/>
        <rFont val="Times New Roman"/>
        <family val="1"/>
      </rPr>
      <t xml:space="preserve">        </t>
    </r>
    <r>
      <rPr>
        <sz val="11"/>
        <rFont val="Century Gothic"/>
        <family val="2"/>
      </rPr>
      <t>Yatton and Claverham</t>
    </r>
  </si>
  <si>
    <r>
      <t>·</t>
    </r>
    <r>
      <rPr>
        <sz val="7"/>
        <rFont val="Times New Roman"/>
        <family val="1"/>
      </rPr>
      <t xml:space="preserve">        </t>
    </r>
    <r>
      <rPr>
        <sz val="11"/>
        <rFont val="Century Gothic"/>
        <family val="2"/>
      </rPr>
      <t>Edge of Bristol</t>
    </r>
  </si>
  <si>
    <r>
      <t>·</t>
    </r>
    <r>
      <rPr>
        <sz val="7"/>
        <rFont val="Times New Roman"/>
        <family val="1"/>
      </rPr>
      <t xml:space="preserve">        </t>
    </r>
    <r>
      <rPr>
        <sz val="11"/>
        <rFont val="Century Gothic"/>
        <family val="2"/>
      </rPr>
      <t>Congresbury</t>
    </r>
  </si>
  <si>
    <r>
      <t>·</t>
    </r>
    <r>
      <rPr>
        <sz val="7"/>
        <rFont val="Times New Roman"/>
        <family val="1"/>
      </rPr>
      <t xml:space="preserve">        </t>
    </r>
    <r>
      <rPr>
        <sz val="11"/>
        <rFont val="Century Gothic"/>
        <family val="2"/>
      </rPr>
      <t>Sandford</t>
    </r>
  </si>
  <si>
    <r>
      <t>·</t>
    </r>
    <r>
      <rPr>
        <sz val="7"/>
        <rFont val="Times New Roman"/>
        <family val="1"/>
      </rPr>
      <t xml:space="preserve">        </t>
    </r>
    <r>
      <rPr>
        <sz val="11"/>
        <rFont val="Century Gothic"/>
        <family val="2"/>
      </rPr>
      <t xml:space="preserve">Winscombe </t>
    </r>
  </si>
  <si>
    <r>
      <t>·</t>
    </r>
    <r>
      <rPr>
        <sz val="7"/>
        <rFont val="Times New Roman"/>
        <family val="1"/>
      </rPr>
      <t xml:space="preserve">        </t>
    </r>
    <r>
      <rPr>
        <sz val="11"/>
        <rFont val="Century Gothic"/>
        <family val="2"/>
      </rPr>
      <t>Banwell</t>
    </r>
  </si>
  <si>
    <r>
      <t>·</t>
    </r>
    <r>
      <rPr>
        <sz val="7"/>
        <rFont val="Times New Roman"/>
        <family val="1"/>
      </rPr>
      <t xml:space="preserve">        </t>
    </r>
    <r>
      <rPr>
        <sz val="11"/>
        <rFont val="Century Gothic"/>
        <family val="2"/>
      </rPr>
      <t>Wrington</t>
    </r>
  </si>
  <si>
    <r>
      <t>·</t>
    </r>
    <r>
      <rPr>
        <sz val="7"/>
        <rFont val="Times New Roman"/>
        <family val="1"/>
      </rPr>
      <t xml:space="preserve">        </t>
    </r>
    <r>
      <rPr>
        <sz val="11"/>
        <rFont val="Century Gothic"/>
        <family val="2"/>
      </rPr>
      <t>Churchill/ Langford</t>
    </r>
  </si>
  <si>
    <t>The basis for discounting sites through the SHLAA at this stage take into account a range of factors.  Discounted sites may be considered again through plan making, especially if additional/ alternative sites are required to be considered.</t>
  </si>
  <si>
    <t>These schedules will be regularly updated adding and refining information within to maintain an up-to-date understanding of land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</si>
</sst>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15" x14ac:knownFonts="1">
    <font>
      <sz val="10"/>
      <name val="Arial"/>
    </font>
    <font>
      <b/>
      <sz val="10"/>
      <name val="Arial"/>
      <family val="2"/>
    </font>
    <font>
      <sz val="10"/>
      <name val="Arial"/>
      <family val="2"/>
    </font>
    <font>
      <sz val="10"/>
      <name val="Arial"/>
      <family val="2"/>
    </font>
    <font>
      <sz val="8"/>
      <name val="Arial"/>
      <family val="2"/>
    </font>
    <font>
      <sz val="8"/>
      <name val="Arial"/>
    </font>
    <font>
      <sz val="16"/>
      <name val="Arial"/>
      <family val="2"/>
    </font>
    <font>
      <b/>
      <sz val="11"/>
      <name val="Century Gothic"/>
      <family val="2"/>
    </font>
    <font>
      <sz val="11"/>
      <name val="Century Gothic"/>
      <family val="2"/>
    </font>
    <font>
      <u/>
      <sz val="11"/>
      <name val="Century Gothic"/>
      <family val="2"/>
    </font>
    <font>
      <sz val="11"/>
      <name val="Symbol"/>
      <family val="1"/>
      <charset val="2"/>
    </font>
    <font>
      <sz val="7"/>
      <name val="Times New Roman"/>
      <family val="1"/>
    </font>
    <font>
      <u/>
      <sz val="10"/>
      <color theme="10"/>
      <name val="Arial"/>
      <family val="2"/>
    </font>
    <font>
      <sz val="10"/>
      <color rgb="FF00B050"/>
      <name val="Arial"/>
      <family val="2"/>
    </font>
    <font>
      <b/>
      <sz val="10"/>
      <color theme="0"/>
      <name val="Arial"/>
      <family val="2"/>
    </font>
  </fonts>
  <fills count="12">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87">
    <xf numFmtId="0" fontId="0" fillId="0" borderId="0" xfId="0"/>
    <xf numFmtId="0" fontId="0" fillId="0" borderId="1" xfId="0" applyBorder="1"/>
    <xf numFmtId="0" fontId="0" fillId="0" borderId="1" xfId="0" applyBorder="1" applyAlignment="1">
      <alignment wrapText="1"/>
    </xf>
    <xf numFmtId="0" fontId="0" fillId="0" borderId="1" xfId="0" applyNumberFormat="1" applyFont="1" applyFill="1" applyBorder="1" applyAlignment="1" applyProtection="1"/>
    <xf numFmtId="0" fontId="0" fillId="0" borderId="1" xfId="0" applyFill="1" applyBorder="1"/>
    <xf numFmtId="0" fontId="3" fillId="0" borderId="1" xfId="0" applyFont="1" applyBorder="1" applyAlignment="1">
      <alignment wrapText="1"/>
    </xf>
    <xf numFmtId="0" fontId="3" fillId="0" borderId="1" xfId="0" applyFont="1" applyBorder="1"/>
    <xf numFmtId="0" fontId="0" fillId="0" borderId="2" xfId="0" applyNumberFormat="1" applyFont="1" applyFill="1" applyBorder="1" applyAlignment="1" applyProtection="1"/>
    <xf numFmtId="0" fontId="0" fillId="0" borderId="2" xfId="0" applyBorder="1"/>
    <xf numFmtId="0" fontId="0" fillId="0" borderId="2" xfId="0" applyBorder="1" applyAlignment="1">
      <alignment wrapText="1"/>
    </xf>
    <xf numFmtId="0" fontId="0" fillId="0" borderId="1" xfId="0" applyBorder="1" applyAlignment="1">
      <alignment horizontal="center"/>
    </xf>
    <xf numFmtId="1" fontId="0" fillId="0" borderId="1" xfId="0" applyNumberFormat="1" applyBorder="1" applyAlignment="1">
      <alignment horizontal="center"/>
    </xf>
    <xf numFmtId="0" fontId="0" fillId="0" borderId="1" xfId="0" applyNumberFormat="1" applyFont="1" applyFill="1" applyBorder="1" applyAlignment="1" applyProtection="1">
      <alignment horizontal="center"/>
    </xf>
    <xf numFmtId="0" fontId="0" fillId="0" borderId="1" xfId="0" applyBorder="1" applyAlignment="1">
      <alignment vertical="top" wrapText="1"/>
    </xf>
    <xf numFmtId="0" fontId="3" fillId="0" borderId="1" xfId="0" applyFont="1" applyBorder="1" applyAlignment="1">
      <alignment vertical="top" wrapText="1"/>
    </xf>
    <xf numFmtId="0" fontId="0" fillId="0" borderId="0" xfId="0" applyAlignment="1">
      <alignment vertical="top" wrapText="1"/>
    </xf>
    <xf numFmtId="0" fontId="13" fillId="0" borderId="1" xfId="0" applyFont="1" applyBorder="1" applyAlignment="1">
      <alignment vertical="top" wrapText="1"/>
    </xf>
    <xf numFmtId="0" fontId="2" fillId="0" borderId="1" xfId="0" applyFont="1" applyBorder="1" applyAlignment="1">
      <alignment wrapText="1"/>
    </xf>
    <xf numFmtId="0" fontId="2" fillId="2" borderId="1" xfId="0" applyFont="1" applyFill="1" applyBorder="1" applyAlignment="1">
      <alignment wrapText="1"/>
    </xf>
    <xf numFmtId="0" fontId="3" fillId="3" borderId="1" xfId="0" applyFont="1" applyFill="1" applyBorder="1" applyAlignment="1">
      <alignment wrapText="1"/>
    </xf>
    <xf numFmtId="0" fontId="1" fillId="4" borderId="1" xfId="0" applyFont="1" applyFill="1" applyBorder="1" applyAlignment="1">
      <alignment wrapText="1"/>
    </xf>
    <xf numFmtId="1" fontId="0" fillId="0" borderId="2" xfId="0" applyNumberFormat="1" applyBorder="1" applyAlignment="1">
      <alignment horizontal="center"/>
    </xf>
    <xf numFmtId="0" fontId="2" fillId="0" borderId="1" xfId="0" applyFont="1" applyBorder="1"/>
    <xf numFmtId="0" fontId="2" fillId="0" borderId="1" xfId="0" applyFont="1" applyBorder="1" applyAlignment="1">
      <alignment vertical="top" wrapText="1"/>
    </xf>
    <xf numFmtId="0" fontId="0" fillId="5" borderId="1" xfId="0" applyFill="1" applyBorder="1"/>
    <xf numFmtId="0" fontId="0" fillId="0" borderId="1" xfId="0" applyFill="1" applyBorder="1" applyAlignment="1">
      <alignment vertical="top" wrapText="1"/>
    </xf>
    <xf numFmtId="0" fontId="3" fillId="5" borderId="1" xfId="0" applyFont="1" applyFill="1" applyBorder="1"/>
    <xf numFmtId="0" fontId="2" fillId="3" borderId="1" xfId="0" applyFont="1" applyFill="1" applyBorder="1" applyAlignment="1">
      <alignment wrapText="1"/>
    </xf>
    <xf numFmtId="0" fontId="2" fillId="0" borderId="0" xfId="0" applyFont="1" applyAlignment="1">
      <alignment vertical="top" wrapText="1"/>
    </xf>
    <xf numFmtId="0" fontId="2" fillId="0" borderId="0" xfId="0" applyFont="1"/>
    <xf numFmtId="0" fontId="1" fillId="6" borderId="1" xfId="0" applyFont="1" applyFill="1" applyBorder="1"/>
    <xf numFmtId="0" fontId="1" fillId="7" borderId="1" xfId="0" applyFont="1" applyFill="1" applyBorder="1" applyAlignment="1">
      <alignment wrapText="1"/>
    </xf>
    <xf numFmtId="0" fontId="1" fillId="8" borderId="1" xfId="0" applyFont="1" applyFill="1" applyBorder="1" applyAlignment="1">
      <alignment wrapText="1"/>
    </xf>
    <xf numFmtId="0" fontId="1" fillId="6" borderId="1" xfId="0" applyFont="1" applyFill="1" applyBorder="1" applyAlignment="1">
      <alignment wrapText="1"/>
    </xf>
    <xf numFmtId="0" fontId="2" fillId="0" borderId="1" xfId="0" applyFont="1" applyBorder="1" applyAlignment="1">
      <alignment horizontal="center" vertical="top" wrapText="1"/>
    </xf>
    <xf numFmtId="0" fontId="2" fillId="0" borderId="1" xfId="0" applyFont="1" applyBorder="1" applyAlignment="1">
      <alignment horizontal="center"/>
    </xf>
    <xf numFmtId="0" fontId="14" fillId="9" borderId="1" xfId="0" applyFont="1" applyFill="1" applyBorder="1" applyAlignment="1">
      <alignment wrapText="1"/>
    </xf>
    <xf numFmtId="0" fontId="1" fillId="10" borderId="1" xfId="0" applyFont="1" applyFill="1" applyBorder="1" applyAlignment="1">
      <alignment wrapText="1"/>
    </xf>
    <xf numFmtId="0" fontId="1" fillId="11" borderId="1" xfId="0" applyFont="1" applyFill="1" applyBorder="1" applyAlignment="1">
      <alignment wrapText="1"/>
    </xf>
    <xf numFmtId="0" fontId="0" fillId="0" borderId="0" xfId="0" applyBorder="1"/>
    <xf numFmtId="0" fontId="0" fillId="0" borderId="1" xfId="0" applyFill="1" applyBorder="1" applyAlignment="1">
      <alignment wrapText="1"/>
    </xf>
    <xf numFmtId="0" fontId="0" fillId="0" borderId="0" xfId="0" applyFill="1"/>
    <xf numFmtId="0" fontId="2" fillId="0" borderId="1" xfId="0" applyFont="1" applyFill="1" applyBorder="1" applyAlignment="1">
      <alignment wrapText="1"/>
    </xf>
    <xf numFmtId="0" fontId="0" fillId="0" borderId="1" xfId="0" applyFill="1" applyBorder="1" applyAlignment="1">
      <alignment horizontal="center"/>
    </xf>
    <xf numFmtId="0" fontId="2" fillId="0" borderId="2" xfId="0" applyFont="1" applyFill="1" applyBorder="1"/>
    <xf numFmtId="0" fontId="2" fillId="0" borderId="1" xfId="0" applyFont="1" applyFill="1" applyBorder="1" applyAlignment="1"/>
    <xf numFmtId="0" fontId="2" fillId="0" borderId="1" xfId="0" applyFont="1" applyBorder="1" applyAlignment="1"/>
    <xf numFmtId="165" fontId="0" fillId="0" borderId="1" xfId="0" applyNumberFormat="1" applyFont="1" applyFill="1" applyBorder="1" applyAlignment="1" applyProtection="1"/>
    <xf numFmtId="0" fontId="0" fillId="0" borderId="1" xfId="0" applyNumberFormat="1" applyFont="1" applyFill="1" applyBorder="1" applyAlignment="1" applyProtection="1">
      <alignment wrapText="1"/>
    </xf>
    <xf numFmtId="165" fontId="0" fillId="0" borderId="2" xfId="0" applyNumberFormat="1" applyFont="1" applyFill="1" applyBorder="1" applyAlignment="1" applyProtection="1">
      <alignment horizontal="center"/>
    </xf>
    <xf numFmtId="165" fontId="0" fillId="0" borderId="1" xfId="0" applyNumberFormat="1" applyFont="1" applyFill="1" applyBorder="1" applyAlignment="1" applyProtection="1">
      <alignment horizontal="center"/>
    </xf>
    <xf numFmtId="165" fontId="0" fillId="0" borderId="1" xfId="0" applyNumberFormat="1" applyFill="1" applyBorder="1" applyAlignment="1">
      <alignment horizontal="center"/>
    </xf>
    <xf numFmtId="0" fontId="0" fillId="0" borderId="2" xfId="0" applyBorder="1" applyAlignment="1">
      <alignment horizontal="center"/>
    </xf>
    <xf numFmtId="1" fontId="2" fillId="0" borderId="1" xfId="0" applyNumberFormat="1" applyFont="1" applyBorder="1" applyAlignment="1">
      <alignment horizontal="center"/>
    </xf>
    <xf numFmtId="0" fontId="0" fillId="0" borderId="0" xfId="0" applyAlignment="1">
      <alignment horizontal="center"/>
    </xf>
    <xf numFmtId="165" fontId="0" fillId="0" borderId="1" xfId="0" applyNumberFormat="1" applyFill="1" applyBorder="1" applyAlignment="1">
      <alignment horizontal="center" vertical="top" wrapText="1"/>
    </xf>
    <xf numFmtId="165" fontId="0" fillId="0" borderId="1" xfId="0" applyNumberFormat="1" applyBorder="1" applyAlignment="1">
      <alignment horizontal="center" vertical="top" wrapText="1"/>
    </xf>
    <xf numFmtId="0" fontId="0" fillId="0" borderId="1" xfId="0" applyBorder="1" applyAlignment="1">
      <alignment horizontal="center" vertical="top" wrapText="1"/>
    </xf>
    <xf numFmtId="1" fontId="0" fillId="0" borderId="1" xfId="0" applyNumberFormat="1" applyBorder="1" applyAlignment="1">
      <alignment horizontal="center" wrapText="1"/>
    </xf>
    <xf numFmtId="0" fontId="2" fillId="0" borderId="0" xfId="0" applyFont="1" applyAlignment="1">
      <alignment horizontal="center"/>
    </xf>
    <xf numFmtId="0" fontId="0" fillId="0" borderId="0" xfId="0" applyBorder="1" applyAlignment="1">
      <alignment horizontal="center"/>
    </xf>
    <xf numFmtId="1" fontId="0" fillId="0" borderId="1" xfId="0" applyNumberFormat="1" applyFill="1" applyBorder="1" applyAlignment="1">
      <alignment horizontal="center"/>
    </xf>
    <xf numFmtId="1" fontId="2" fillId="0" borderId="1" xfId="0" applyNumberFormat="1" applyFont="1" applyFill="1" applyBorder="1" applyAlignment="1">
      <alignment horizontal="center"/>
    </xf>
    <xf numFmtId="1" fontId="2" fillId="0" borderId="1" xfId="0" applyNumberFormat="1" applyFont="1" applyBorder="1" applyAlignment="1">
      <alignment horizontal="center" wrapText="1"/>
    </xf>
    <xf numFmtId="0" fontId="2" fillId="0" borderId="1" xfId="0" applyFont="1" applyBorder="1" applyAlignment="1">
      <alignment horizontal="center" wrapText="1"/>
    </xf>
    <xf numFmtId="165" fontId="2" fillId="0" borderId="1" xfId="0" applyNumberFormat="1" applyFont="1" applyFill="1" applyBorder="1" applyAlignment="1">
      <alignment horizontal="center" wrapText="1"/>
    </xf>
    <xf numFmtId="0" fontId="2" fillId="5" borderId="1" xfId="0" applyFont="1" applyFill="1" applyBorder="1" applyAlignment="1">
      <alignment wrapText="1"/>
    </xf>
    <xf numFmtId="165" fontId="2" fillId="5" borderId="1" xfId="0" applyNumberFormat="1" applyFont="1" applyFill="1" applyBorder="1" applyAlignment="1">
      <alignment horizontal="center" wrapText="1"/>
    </xf>
    <xf numFmtId="0" fontId="2" fillId="5" borderId="1" xfId="0" applyFont="1" applyFill="1" applyBorder="1" applyAlignment="1"/>
    <xf numFmtId="0" fontId="2" fillId="5" borderId="1" xfId="0" applyFont="1" applyFill="1" applyBorder="1" applyAlignment="1">
      <alignment horizontal="center"/>
    </xf>
    <xf numFmtId="0" fontId="2" fillId="5" borderId="1" xfId="0" applyFont="1" applyFill="1" applyBorder="1" applyAlignment="1">
      <alignment horizontal="center" wrapText="1"/>
    </xf>
    <xf numFmtId="0" fontId="0" fillId="5" borderId="1" xfId="0" applyFill="1" applyBorder="1" applyAlignment="1">
      <alignment wrapText="1"/>
    </xf>
    <xf numFmtId="165" fontId="0" fillId="5" borderId="1" xfId="0" applyNumberFormat="1" applyFill="1" applyBorder="1" applyAlignment="1">
      <alignment horizontal="center"/>
    </xf>
    <xf numFmtId="0" fontId="0" fillId="5" borderId="1" xfId="0" applyFill="1" applyBorder="1" applyAlignment="1">
      <alignment horizontal="center"/>
    </xf>
    <xf numFmtId="0" fontId="0" fillId="5" borderId="1" xfId="0" applyNumberFormat="1" applyFont="1" applyFill="1" applyBorder="1" applyAlignment="1" applyProtection="1"/>
    <xf numFmtId="0" fontId="0" fillId="5" borderId="1" xfId="0" applyNumberFormat="1" applyFont="1" applyFill="1" applyBorder="1" applyAlignment="1" applyProtection="1">
      <alignment wrapText="1"/>
    </xf>
    <xf numFmtId="165" fontId="0" fillId="5" borderId="1" xfId="0" applyNumberFormat="1" applyFont="1" applyFill="1" applyBorder="1" applyAlignment="1" applyProtection="1">
      <alignment horizontal="center"/>
    </xf>
    <xf numFmtId="165" fontId="0" fillId="5" borderId="1" xfId="0" applyNumberFormat="1" applyFont="1" applyFill="1" applyBorder="1" applyAlignment="1" applyProtection="1"/>
    <xf numFmtId="0" fontId="0" fillId="5" borderId="1" xfId="0" applyFill="1" applyBorder="1" applyAlignment="1">
      <alignment vertical="top" wrapText="1"/>
    </xf>
    <xf numFmtId="165" fontId="0" fillId="5" borderId="1" xfId="0" applyNumberFormat="1" applyFill="1" applyBorder="1" applyAlignment="1">
      <alignment horizontal="center" vertical="top" wrapText="1"/>
    </xf>
    <xf numFmtId="0" fontId="0" fillId="0" borderId="2" xfId="0" applyNumberFormat="1" applyFont="1" applyFill="1" applyBorder="1" applyAlignment="1" applyProtection="1">
      <alignment wrapText="1"/>
    </xf>
    <xf numFmtId="0" fontId="6" fillId="0" borderId="0" xfId="0" applyFont="1"/>
    <xf numFmtId="0" fontId="7" fillId="0" borderId="0" xfId="0" applyFont="1" applyAlignment="1">
      <alignment vertical="center"/>
    </xf>
    <xf numFmtId="0" fontId="8" fillId="0" borderId="0" xfId="0" applyFont="1" applyAlignment="1">
      <alignment vertical="center"/>
    </xf>
    <xf numFmtId="0" fontId="12" fillId="0" borderId="0" xfId="1" applyAlignment="1">
      <alignment vertical="center"/>
    </xf>
    <xf numFmtId="0" fontId="10" fillId="0" borderId="0" xfId="0" applyFont="1" applyAlignment="1">
      <alignment horizontal="left" vertical="center" indent="4"/>
    </xf>
    <xf numFmtId="0" fontId="9"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ap.n-somerset.gov.uk/LocalPlan2038SHLAA2021.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election activeCell="G25" sqref="G25"/>
    </sheetView>
  </sheetViews>
  <sheetFormatPr defaultRowHeight="13.2" x14ac:dyDescent="0.25"/>
  <sheetData>
    <row r="1" spans="1:1" ht="13.8" x14ac:dyDescent="0.25">
      <c r="A1" s="82" t="s">
        <v>577</v>
      </c>
    </row>
    <row r="2" spans="1:1" ht="13.8" x14ac:dyDescent="0.25">
      <c r="A2" s="83" t="s">
        <v>578</v>
      </c>
    </row>
    <row r="3" spans="1:1" x14ac:dyDescent="0.25">
      <c r="A3" s="84" t="s">
        <v>579</v>
      </c>
    </row>
    <row r="4" spans="1:1" ht="13.8" x14ac:dyDescent="0.25">
      <c r="A4" s="83" t="s">
        <v>580</v>
      </c>
    </row>
    <row r="5" spans="1:1" ht="13.8" x14ac:dyDescent="0.25">
      <c r="A5" s="85" t="s">
        <v>581</v>
      </c>
    </row>
    <row r="6" spans="1:1" ht="13.8" x14ac:dyDescent="0.25">
      <c r="A6" s="85" t="s">
        <v>582</v>
      </c>
    </row>
    <row r="7" spans="1:1" ht="13.8" x14ac:dyDescent="0.25">
      <c r="A7" s="85" t="s">
        <v>583</v>
      </c>
    </row>
    <row r="8" spans="1:1" ht="13.8" x14ac:dyDescent="0.25">
      <c r="A8" s="85" t="s">
        <v>584</v>
      </c>
    </row>
    <row r="9" spans="1:1" ht="13.8" x14ac:dyDescent="0.25">
      <c r="A9" s="85" t="s">
        <v>585</v>
      </c>
    </row>
    <row r="10" spans="1:1" ht="13.8" x14ac:dyDescent="0.25">
      <c r="A10" s="85" t="s">
        <v>586</v>
      </c>
    </row>
    <row r="11" spans="1:1" ht="13.8" x14ac:dyDescent="0.25">
      <c r="A11" s="85" t="s">
        <v>587</v>
      </c>
    </row>
    <row r="12" spans="1:1" ht="13.8" x14ac:dyDescent="0.25">
      <c r="A12" s="85" t="s">
        <v>588</v>
      </c>
    </row>
    <row r="13" spans="1:1" ht="13.8" x14ac:dyDescent="0.25">
      <c r="A13" s="85" t="s">
        <v>589</v>
      </c>
    </row>
    <row r="14" spans="1:1" ht="13.8" x14ac:dyDescent="0.25">
      <c r="A14" s="85" t="s">
        <v>590</v>
      </c>
    </row>
    <row r="15" spans="1:1" ht="13.8" x14ac:dyDescent="0.25">
      <c r="A15" s="85" t="s">
        <v>591</v>
      </c>
    </row>
    <row r="16" spans="1:1" ht="13.8" x14ac:dyDescent="0.25">
      <c r="A16" s="85" t="s">
        <v>592</v>
      </c>
    </row>
    <row r="17" spans="1:1" ht="13.8" x14ac:dyDescent="0.25">
      <c r="A17" s="85" t="s">
        <v>593</v>
      </c>
    </row>
    <row r="18" spans="1:1" ht="13.8" x14ac:dyDescent="0.25">
      <c r="A18" s="83"/>
    </row>
    <row r="19" spans="1:1" ht="13.8" x14ac:dyDescent="0.25">
      <c r="A19" s="83" t="s">
        <v>594</v>
      </c>
    </row>
    <row r="20" spans="1:1" ht="13.8" x14ac:dyDescent="0.25">
      <c r="A20" s="86" t="s">
        <v>595</v>
      </c>
    </row>
    <row r="21" spans="1:1" ht="13.8" x14ac:dyDescent="0.25">
      <c r="A21" s="83"/>
    </row>
    <row r="22" spans="1:1" ht="13.8" x14ac:dyDescent="0.25">
      <c r="A22" s="83"/>
    </row>
    <row r="23" spans="1:1" ht="13.8" x14ac:dyDescent="0.25">
      <c r="A23" s="83"/>
    </row>
    <row r="24" spans="1:1" ht="13.8" x14ac:dyDescent="0.25">
      <c r="A24" s="83"/>
    </row>
    <row r="25" spans="1:1" ht="13.8" x14ac:dyDescent="0.25">
      <c r="A25" s="83"/>
    </row>
    <row r="26" spans="1:1" ht="13.8" x14ac:dyDescent="0.25">
      <c r="A26" s="83"/>
    </row>
    <row r="27" spans="1:1" ht="13.8" x14ac:dyDescent="0.25">
      <c r="A27" s="83"/>
    </row>
    <row r="28" spans="1:1" ht="13.8" x14ac:dyDescent="0.25">
      <c r="A28" s="83"/>
    </row>
    <row r="29" spans="1:1" ht="13.8" x14ac:dyDescent="0.25">
      <c r="A29" s="83"/>
    </row>
    <row r="30" spans="1:1" ht="13.8" x14ac:dyDescent="0.25">
      <c r="A30" s="83"/>
    </row>
  </sheetData>
  <hyperlinks>
    <hyperlink ref="A3" r:id="rId1" display="https://map.n-somerset.gov.uk/LocalPlan2038SHLAA2021.html"/>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zoomScale="85" zoomScaleNormal="85" workbookViewId="0">
      <pane ySplit="3" topLeftCell="A4" activePane="bottomLeft" state="frozen"/>
      <selection pane="bottomLeft" activeCell="C3" sqref="C3"/>
    </sheetView>
  </sheetViews>
  <sheetFormatPr defaultRowHeight="13.2" x14ac:dyDescent="0.25"/>
  <cols>
    <col min="1" max="1" width="14.21875" bestFit="1" customWidth="1"/>
    <col min="2" max="2" width="19.21875" customWidth="1"/>
    <col min="3" max="3" width="16.44140625" customWidth="1"/>
    <col min="4" max="4" width="22.109375" customWidth="1"/>
    <col min="5" max="5" width="17.33203125" customWidth="1"/>
    <col min="6" max="6" width="15" customWidth="1"/>
    <col min="7" max="7" width="16.5546875" customWidth="1"/>
    <col min="8" max="8" width="20.6640625" customWidth="1"/>
    <col min="9" max="9" width="24.6640625" customWidth="1"/>
    <col min="10" max="11" width="27.44140625" customWidth="1"/>
    <col min="18" max="18" width="13.21875" customWidth="1"/>
  </cols>
  <sheetData>
    <row r="1" spans="1:21" ht="34.799999999999997" customHeight="1" x14ac:dyDescent="0.35">
      <c r="A1" s="81" t="s">
        <v>570</v>
      </c>
    </row>
    <row r="3" spans="1:21" ht="79.2" x14ac:dyDescent="0.25">
      <c r="A3" s="30" t="s">
        <v>351</v>
      </c>
      <c r="B3" s="30" t="s">
        <v>352</v>
      </c>
      <c r="C3" s="30" t="s">
        <v>353</v>
      </c>
      <c r="D3" s="31" t="s">
        <v>354</v>
      </c>
      <c r="E3" s="31" t="s">
        <v>415</v>
      </c>
      <c r="F3" s="31" t="s">
        <v>141</v>
      </c>
      <c r="G3" s="31" t="s">
        <v>142</v>
      </c>
      <c r="H3" s="31" t="s">
        <v>416</v>
      </c>
      <c r="I3" s="32" t="s">
        <v>417</v>
      </c>
      <c r="J3" s="32" t="s">
        <v>532</v>
      </c>
      <c r="K3" s="33" t="s">
        <v>418</v>
      </c>
      <c r="L3" s="31" t="s">
        <v>270</v>
      </c>
      <c r="M3" s="31" t="s">
        <v>230</v>
      </c>
      <c r="N3" s="31" t="s">
        <v>419</v>
      </c>
      <c r="O3" s="31" t="s">
        <v>34</v>
      </c>
      <c r="P3" s="31" t="s">
        <v>33</v>
      </c>
      <c r="Q3" s="31" t="s">
        <v>252</v>
      </c>
      <c r="R3" s="20" t="s">
        <v>420</v>
      </c>
      <c r="S3" s="36" t="s">
        <v>267</v>
      </c>
      <c r="T3" s="37" t="s">
        <v>268</v>
      </c>
      <c r="U3" s="38" t="s">
        <v>269</v>
      </c>
    </row>
    <row r="4" spans="1:21" ht="214.2" customHeight="1" x14ac:dyDescent="0.25">
      <c r="A4" s="22" t="s">
        <v>65</v>
      </c>
      <c r="B4" s="22" t="s">
        <v>122</v>
      </c>
      <c r="C4" s="34">
        <v>199.7</v>
      </c>
      <c r="D4" s="23" t="s">
        <v>333</v>
      </c>
      <c r="E4" s="53">
        <v>3502</v>
      </c>
      <c r="F4" s="17" t="s">
        <v>336</v>
      </c>
      <c r="G4" s="17" t="s">
        <v>338</v>
      </c>
      <c r="H4" s="17" t="s">
        <v>345</v>
      </c>
      <c r="I4" s="23" t="s">
        <v>445</v>
      </c>
      <c r="J4" s="23" t="s">
        <v>568</v>
      </c>
      <c r="K4" s="2" t="s">
        <v>430</v>
      </c>
      <c r="L4" s="35"/>
      <c r="M4" s="35">
        <v>2500</v>
      </c>
      <c r="N4" s="35"/>
      <c r="O4" s="35"/>
      <c r="P4" s="35"/>
      <c r="Q4" s="35"/>
      <c r="R4" s="18" t="s">
        <v>349</v>
      </c>
      <c r="S4" s="35"/>
      <c r="T4" s="35"/>
      <c r="U4" s="35"/>
    </row>
    <row r="5" spans="1:21" ht="198" x14ac:dyDescent="0.25">
      <c r="A5" s="22" t="s">
        <v>235</v>
      </c>
      <c r="B5" s="22" t="s">
        <v>236</v>
      </c>
      <c r="C5" s="35">
        <v>10.06</v>
      </c>
      <c r="D5" s="23" t="s">
        <v>333</v>
      </c>
      <c r="E5" s="53">
        <v>201.20000000000002</v>
      </c>
      <c r="F5" s="17" t="s">
        <v>337</v>
      </c>
      <c r="G5" s="17" t="s">
        <v>339</v>
      </c>
      <c r="H5" s="17" t="s">
        <v>346</v>
      </c>
      <c r="I5" s="17" t="s">
        <v>421</v>
      </c>
      <c r="J5" s="17" t="s">
        <v>446</v>
      </c>
      <c r="K5" s="2" t="s">
        <v>430</v>
      </c>
      <c r="L5" s="35"/>
      <c r="M5" s="35"/>
      <c r="N5" s="35"/>
      <c r="O5" s="35"/>
      <c r="P5" s="35"/>
      <c r="Q5" s="35"/>
      <c r="R5" s="18" t="s">
        <v>349</v>
      </c>
      <c r="S5" s="35"/>
      <c r="T5" s="35"/>
      <c r="U5" s="35"/>
    </row>
    <row r="6" spans="1:21" ht="66" x14ac:dyDescent="0.25">
      <c r="A6" s="22" t="s">
        <v>72</v>
      </c>
      <c r="B6" s="22" t="s">
        <v>28</v>
      </c>
      <c r="C6" s="35">
        <v>16.920000000000002</v>
      </c>
      <c r="D6" s="23" t="s">
        <v>333</v>
      </c>
      <c r="E6" s="53">
        <v>338.40000000000003</v>
      </c>
      <c r="F6" s="22" t="s">
        <v>335</v>
      </c>
      <c r="G6" s="17" t="s">
        <v>340</v>
      </c>
      <c r="H6" s="17"/>
      <c r="I6" s="23" t="s">
        <v>318</v>
      </c>
      <c r="J6" s="23" t="s">
        <v>468</v>
      </c>
      <c r="K6" s="2" t="s">
        <v>431</v>
      </c>
      <c r="L6" s="35"/>
      <c r="M6" s="35"/>
      <c r="N6" s="35"/>
      <c r="O6" s="35"/>
      <c r="P6" s="35"/>
      <c r="Q6" s="35"/>
      <c r="R6" s="18" t="s">
        <v>349</v>
      </c>
      <c r="S6" s="35"/>
      <c r="T6" s="35"/>
      <c r="U6" s="35"/>
    </row>
    <row r="7" spans="1:21" ht="250.8" x14ac:dyDescent="0.25">
      <c r="A7" s="22" t="s">
        <v>89</v>
      </c>
      <c r="B7" s="22" t="s">
        <v>18</v>
      </c>
      <c r="C7" s="35">
        <v>3.46</v>
      </c>
      <c r="D7" s="23" t="s">
        <v>333</v>
      </c>
      <c r="E7" s="53">
        <v>103.79999999999998</v>
      </c>
      <c r="F7" s="22"/>
      <c r="G7" s="17" t="s">
        <v>341</v>
      </c>
      <c r="H7" s="17" t="s">
        <v>347</v>
      </c>
      <c r="I7" s="17" t="s">
        <v>569</v>
      </c>
      <c r="J7" s="23" t="s">
        <v>447</v>
      </c>
      <c r="K7" s="2" t="s">
        <v>431</v>
      </c>
      <c r="L7" s="34" t="s">
        <v>489</v>
      </c>
      <c r="M7" s="35"/>
      <c r="N7" s="53">
        <v>20</v>
      </c>
      <c r="O7" s="35"/>
      <c r="P7" s="35"/>
      <c r="Q7" s="35"/>
      <c r="R7" s="27" t="s">
        <v>350</v>
      </c>
      <c r="S7" s="35"/>
      <c r="T7" s="35">
        <v>20</v>
      </c>
      <c r="U7" s="35"/>
    </row>
    <row r="8" spans="1:21" ht="66" x14ac:dyDescent="0.25">
      <c r="A8" s="22" t="s">
        <v>47</v>
      </c>
      <c r="B8" s="22" t="s">
        <v>25</v>
      </c>
      <c r="C8" s="34">
        <v>9.51</v>
      </c>
      <c r="D8" s="23" t="s">
        <v>333</v>
      </c>
      <c r="E8" s="53">
        <v>285.3</v>
      </c>
      <c r="F8" s="22" t="s">
        <v>334</v>
      </c>
      <c r="G8" s="17" t="s">
        <v>342</v>
      </c>
      <c r="H8" s="22"/>
      <c r="I8" s="23" t="s">
        <v>317</v>
      </c>
      <c r="J8" s="23" t="s">
        <v>468</v>
      </c>
      <c r="K8" s="2" t="s">
        <v>430</v>
      </c>
      <c r="L8" s="35"/>
      <c r="M8" s="35">
        <v>186</v>
      </c>
      <c r="N8" s="35"/>
      <c r="O8" s="35"/>
      <c r="P8" s="35"/>
      <c r="Q8" s="35"/>
      <c r="R8" s="18" t="s">
        <v>349</v>
      </c>
      <c r="S8" s="35"/>
      <c r="T8" s="35"/>
      <c r="U8" s="35"/>
    </row>
    <row r="9" spans="1:21" ht="92.4" x14ac:dyDescent="0.25">
      <c r="A9" s="22" t="s">
        <v>98</v>
      </c>
      <c r="B9" s="22" t="s">
        <v>228</v>
      </c>
      <c r="C9" s="35">
        <v>6.14</v>
      </c>
      <c r="D9" s="23" t="s">
        <v>333</v>
      </c>
      <c r="E9" s="53">
        <v>184.2</v>
      </c>
      <c r="F9" s="22" t="s">
        <v>335</v>
      </c>
      <c r="G9" s="17" t="s">
        <v>343</v>
      </c>
      <c r="H9" s="17" t="s">
        <v>348</v>
      </c>
      <c r="I9" s="23" t="s">
        <v>422</v>
      </c>
      <c r="J9" s="23" t="s">
        <v>530</v>
      </c>
      <c r="K9" s="2" t="s">
        <v>431</v>
      </c>
      <c r="L9" s="34"/>
      <c r="M9" s="35"/>
      <c r="N9" s="35"/>
      <c r="O9" s="35"/>
      <c r="P9" s="35"/>
      <c r="Q9" s="35"/>
      <c r="R9" s="18" t="s">
        <v>349</v>
      </c>
      <c r="S9" s="35"/>
      <c r="T9" s="35"/>
      <c r="U9" s="35"/>
    </row>
    <row r="10" spans="1:21" ht="66" x14ac:dyDescent="0.25">
      <c r="A10" s="22" t="s">
        <v>99</v>
      </c>
      <c r="B10" s="22" t="s">
        <v>30</v>
      </c>
      <c r="C10" s="35">
        <v>5.12</v>
      </c>
      <c r="D10" s="23" t="s">
        <v>333</v>
      </c>
      <c r="E10" s="53">
        <v>153.6</v>
      </c>
      <c r="F10" s="22" t="s">
        <v>335</v>
      </c>
      <c r="G10" s="17" t="s">
        <v>344</v>
      </c>
      <c r="H10" s="22"/>
      <c r="I10" s="23" t="s">
        <v>448</v>
      </c>
      <c r="J10" s="23" t="s">
        <v>468</v>
      </c>
      <c r="K10" s="2" t="s">
        <v>431</v>
      </c>
      <c r="L10" s="34"/>
      <c r="M10" s="35"/>
      <c r="N10" s="35"/>
      <c r="O10" s="35"/>
      <c r="P10" s="35"/>
      <c r="Q10" s="35"/>
      <c r="R10" s="18" t="s">
        <v>349</v>
      </c>
      <c r="S10" s="35"/>
      <c r="T10" s="35"/>
      <c r="U10" s="35"/>
    </row>
    <row r="11" spans="1:21" x14ac:dyDescent="0.25">
      <c r="A11" s="29"/>
      <c r="B11" s="29"/>
      <c r="C11" s="29"/>
      <c r="D11" s="29"/>
      <c r="E11" s="29"/>
      <c r="F11" s="29"/>
      <c r="G11" s="29"/>
      <c r="H11" s="29"/>
      <c r="I11" s="29"/>
      <c r="J11" s="29"/>
      <c r="K11" s="29"/>
      <c r="L11" s="59"/>
      <c r="M11" s="53">
        <f>SUM(M4:M10)</f>
        <v>2686</v>
      </c>
      <c r="N11" s="53">
        <f>SUM(N4:N10)</f>
        <v>20</v>
      </c>
      <c r="O11" s="59"/>
      <c r="P11" s="59"/>
      <c r="Q11" s="59"/>
      <c r="R11" s="29"/>
      <c r="S11" s="35"/>
      <c r="T11" s="35">
        <f>SUM(T4:T10)</f>
        <v>20</v>
      </c>
      <c r="U11" s="35"/>
    </row>
  </sheetData>
  <pageMargins left="0.25" right="0.25" top="0.75" bottom="0.75" header="0.3" footer="0.3"/>
  <pageSetup paperSize="8"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zoomScale="85" zoomScaleNormal="85" workbookViewId="0">
      <pane xSplit="1" topLeftCell="B1" activePane="topRight" state="frozen"/>
      <selection activeCell="B1" sqref="B1"/>
      <selection pane="topRight"/>
    </sheetView>
  </sheetViews>
  <sheetFormatPr defaultRowHeight="13.2" x14ac:dyDescent="0.25"/>
  <cols>
    <col min="1" max="1" width="11.88671875" customWidth="1"/>
    <col min="2" max="2" width="21.21875" customWidth="1"/>
    <col min="3" max="3" width="10.6640625" customWidth="1"/>
    <col min="4" max="4" width="21.109375" customWidth="1"/>
    <col min="6" max="6" width="14.88671875" customWidth="1"/>
    <col min="7" max="7" width="15.109375" customWidth="1"/>
    <col min="8" max="8" width="18.88671875" bestFit="1" customWidth="1"/>
    <col min="9" max="11" width="14.21875" customWidth="1"/>
    <col min="12" max="12" width="18.21875" customWidth="1"/>
    <col min="13" max="13" width="10.77734375" customWidth="1"/>
    <col min="14" max="14" width="18.77734375" customWidth="1"/>
    <col min="18" max="18" width="13" customWidth="1"/>
    <col min="19" max="19" width="14.44140625" customWidth="1"/>
    <col min="20" max="20" width="8.44140625" customWidth="1"/>
  </cols>
  <sheetData>
    <row r="1" spans="1:21" ht="34.799999999999997" customHeight="1" x14ac:dyDescent="0.35">
      <c r="A1" s="81" t="s">
        <v>571</v>
      </c>
    </row>
    <row r="3" spans="1:21" ht="79.2" x14ac:dyDescent="0.25">
      <c r="A3" s="30" t="s">
        <v>351</v>
      </c>
      <c r="B3" s="30" t="s">
        <v>352</v>
      </c>
      <c r="C3" s="30" t="s">
        <v>353</v>
      </c>
      <c r="D3" s="31" t="s">
        <v>354</v>
      </c>
      <c r="E3" s="31" t="s">
        <v>415</v>
      </c>
      <c r="F3" s="31" t="s">
        <v>141</v>
      </c>
      <c r="G3" s="31" t="s">
        <v>142</v>
      </c>
      <c r="H3" s="31" t="s">
        <v>416</v>
      </c>
      <c r="I3" s="32" t="s">
        <v>417</v>
      </c>
      <c r="J3" s="32" t="s">
        <v>532</v>
      </c>
      <c r="K3" s="33" t="s">
        <v>418</v>
      </c>
      <c r="L3" s="31" t="s">
        <v>270</v>
      </c>
      <c r="M3" s="31" t="s">
        <v>230</v>
      </c>
      <c r="N3" s="31" t="s">
        <v>419</v>
      </c>
      <c r="O3" s="31" t="s">
        <v>34</v>
      </c>
      <c r="P3" s="31" t="s">
        <v>33</v>
      </c>
      <c r="Q3" s="31" t="s">
        <v>252</v>
      </c>
      <c r="R3" s="20" t="s">
        <v>420</v>
      </c>
      <c r="S3" s="36" t="s">
        <v>267</v>
      </c>
      <c r="T3" s="37" t="s">
        <v>268</v>
      </c>
      <c r="U3" s="38" t="s">
        <v>269</v>
      </c>
    </row>
    <row r="4" spans="1:21" ht="66" x14ac:dyDescent="0.25">
      <c r="A4" s="7" t="s">
        <v>166</v>
      </c>
      <c r="B4" s="80" t="s">
        <v>190</v>
      </c>
      <c r="C4" s="49">
        <v>1.28</v>
      </c>
      <c r="D4" s="44" t="s">
        <v>333</v>
      </c>
      <c r="E4" s="11">
        <v>46.080000000000005</v>
      </c>
      <c r="F4" s="1"/>
      <c r="G4" s="2"/>
      <c r="H4" s="1"/>
      <c r="I4" s="8"/>
      <c r="J4" s="8"/>
      <c r="K4" s="2" t="s">
        <v>430</v>
      </c>
      <c r="L4" s="9" t="s">
        <v>305</v>
      </c>
      <c r="M4" s="10">
        <v>30</v>
      </c>
      <c r="N4" s="21">
        <v>30</v>
      </c>
      <c r="O4" s="52">
        <v>3</v>
      </c>
      <c r="P4" s="52"/>
      <c r="Q4" s="52"/>
      <c r="R4" s="19" t="s">
        <v>350</v>
      </c>
      <c r="S4" s="10">
        <v>30</v>
      </c>
      <c r="T4" s="10"/>
      <c r="U4" s="10"/>
    </row>
    <row r="5" spans="1:21" ht="66" x14ac:dyDescent="0.25">
      <c r="A5" s="3" t="s">
        <v>170</v>
      </c>
      <c r="B5" s="48" t="s">
        <v>145</v>
      </c>
      <c r="C5" s="50">
        <v>2.79</v>
      </c>
      <c r="D5" s="44" t="s">
        <v>333</v>
      </c>
      <c r="E5" s="11">
        <v>83.700000000000017</v>
      </c>
      <c r="F5" s="1"/>
      <c r="G5" s="2"/>
      <c r="H5" s="1"/>
      <c r="I5" s="1"/>
      <c r="J5" s="1"/>
      <c r="K5" s="2" t="s">
        <v>430</v>
      </c>
      <c r="L5" s="8" t="s">
        <v>487</v>
      </c>
      <c r="M5" s="10">
        <v>130</v>
      </c>
      <c r="N5" s="21">
        <v>84</v>
      </c>
      <c r="O5" s="10">
        <v>3</v>
      </c>
      <c r="P5" s="10"/>
      <c r="Q5" s="10"/>
      <c r="R5" s="19" t="s">
        <v>350</v>
      </c>
      <c r="S5" s="10">
        <v>84</v>
      </c>
      <c r="T5" s="10"/>
      <c r="U5" s="10"/>
    </row>
    <row r="6" spans="1:21" ht="105.6" x14ac:dyDescent="0.25">
      <c r="A6" s="3" t="s">
        <v>181</v>
      </c>
      <c r="B6" s="48" t="s">
        <v>201</v>
      </c>
      <c r="C6" s="50">
        <v>43.17</v>
      </c>
      <c r="D6" s="44" t="s">
        <v>333</v>
      </c>
      <c r="E6" s="11">
        <v>863.40000000000009</v>
      </c>
      <c r="F6" s="1"/>
      <c r="G6" s="2" t="s">
        <v>355</v>
      </c>
      <c r="H6" s="2"/>
      <c r="I6" s="17" t="s">
        <v>493</v>
      </c>
      <c r="J6" s="17" t="s">
        <v>450</v>
      </c>
      <c r="K6" s="2" t="s">
        <v>430</v>
      </c>
      <c r="L6" s="8"/>
      <c r="M6" s="10">
        <v>1500</v>
      </c>
      <c r="N6" s="11">
        <v>700</v>
      </c>
      <c r="O6" s="10">
        <v>5</v>
      </c>
      <c r="P6" s="10">
        <v>70</v>
      </c>
      <c r="Q6" s="10">
        <f>(15-O6)*P6</f>
        <v>700</v>
      </c>
      <c r="R6" s="19" t="s">
        <v>350</v>
      </c>
      <c r="S6" s="10"/>
      <c r="T6" s="11">
        <v>350</v>
      </c>
      <c r="U6" s="11">
        <v>350</v>
      </c>
    </row>
    <row r="7" spans="1:21" x14ac:dyDescent="0.25">
      <c r="A7" s="74" t="s">
        <v>249</v>
      </c>
      <c r="B7" s="75" t="s">
        <v>516</v>
      </c>
      <c r="C7" s="76">
        <v>45.84</v>
      </c>
      <c r="D7" s="24"/>
      <c r="E7" s="73"/>
      <c r="F7" s="24"/>
      <c r="G7" s="24"/>
      <c r="H7" s="24"/>
      <c r="I7" s="24"/>
      <c r="J7" s="24"/>
      <c r="K7" s="24"/>
      <c r="L7" s="24"/>
      <c r="M7" s="73"/>
      <c r="N7" s="73"/>
      <c r="O7" s="73"/>
      <c r="P7" s="73"/>
      <c r="Q7" s="73"/>
      <c r="R7" s="24" t="s">
        <v>316</v>
      </c>
      <c r="S7" s="73"/>
      <c r="T7" s="73"/>
      <c r="U7" s="73"/>
    </row>
    <row r="8" spans="1:21" ht="26.4" x14ac:dyDescent="0.25">
      <c r="A8" s="74" t="s">
        <v>250</v>
      </c>
      <c r="B8" s="75" t="s">
        <v>517</v>
      </c>
      <c r="C8" s="76">
        <v>11.57</v>
      </c>
      <c r="D8" s="24"/>
      <c r="E8" s="73"/>
      <c r="F8" s="24"/>
      <c r="G8" s="24"/>
      <c r="H8" s="24"/>
      <c r="I8" s="24"/>
      <c r="J8" s="24"/>
      <c r="K8" s="24"/>
      <c r="L8" s="24"/>
      <c r="M8" s="73"/>
      <c r="N8" s="73"/>
      <c r="O8" s="73"/>
      <c r="P8" s="73"/>
      <c r="Q8" s="73"/>
      <c r="R8" s="24" t="s">
        <v>316</v>
      </c>
      <c r="S8" s="73"/>
      <c r="T8" s="73"/>
      <c r="U8" s="73"/>
    </row>
    <row r="9" spans="1:21" ht="66" x14ac:dyDescent="0.25">
      <c r="A9" s="3" t="s">
        <v>233</v>
      </c>
      <c r="B9" s="48" t="s">
        <v>234</v>
      </c>
      <c r="C9" s="50">
        <v>0.94</v>
      </c>
      <c r="D9" s="44" t="s">
        <v>333</v>
      </c>
      <c r="E9" s="11">
        <v>33.839999999999996</v>
      </c>
      <c r="F9" s="1"/>
      <c r="G9" s="2"/>
      <c r="H9" s="2"/>
      <c r="I9" s="1"/>
      <c r="J9" s="1"/>
      <c r="K9" s="2" t="s">
        <v>430</v>
      </c>
      <c r="L9" s="8"/>
      <c r="M9" s="10"/>
      <c r="N9" s="11">
        <v>34</v>
      </c>
      <c r="O9" s="10">
        <v>3</v>
      </c>
      <c r="P9" s="10"/>
      <c r="Q9" s="10"/>
      <c r="R9" s="19" t="s">
        <v>350</v>
      </c>
      <c r="S9" s="10">
        <v>34</v>
      </c>
      <c r="T9" s="10"/>
      <c r="U9" s="10"/>
    </row>
    <row r="10" spans="1:21" ht="79.2" x14ac:dyDescent="0.25">
      <c r="A10" s="3" t="s">
        <v>154</v>
      </c>
      <c r="B10" s="48" t="s">
        <v>215</v>
      </c>
      <c r="C10" s="50">
        <v>154.51</v>
      </c>
      <c r="D10" s="44" t="s">
        <v>333</v>
      </c>
      <c r="E10" s="11">
        <v>2606.1999999999998</v>
      </c>
      <c r="F10" s="17" t="s">
        <v>449</v>
      </c>
      <c r="G10" s="2" t="s">
        <v>564</v>
      </c>
      <c r="H10" s="2"/>
      <c r="I10" s="2" t="s">
        <v>490</v>
      </c>
      <c r="J10" s="2" t="s">
        <v>491</v>
      </c>
      <c r="K10" s="2" t="s">
        <v>430</v>
      </c>
      <c r="L10" s="8"/>
      <c r="M10" s="10">
        <v>2000</v>
      </c>
      <c r="N10" s="21"/>
      <c r="O10" s="10"/>
      <c r="P10" s="10"/>
      <c r="Q10" s="10"/>
      <c r="R10" s="18" t="s">
        <v>349</v>
      </c>
      <c r="S10" s="10"/>
      <c r="T10" s="10"/>
      <c r="U10" s="10"/>
    </row>
    <row r="11" spans="1:21" ht="66" x14ac:dyDescent="0.25">
      <c r="A11" s="3" t="s">
        <v>155</v>
      </c>
      <c r="B11" s="48" t="s">
        <v>216</v>
      </c>
      <c r="C11" s="50">
        <v>2.64</v>
      </c>
      <c r="D11" s="44" t="s">
        <v>333</v>
      </c>
      <c r="E11" s="11">
        <v>79.2</v>
      </c>
      <c r="F11" s="1"/>
      <c r="G11" s="2" t="s">
        <v>355</v>
      </c>
      <c r="H11" s="2"/>
      <c r="I11" s="2" t="s">
        <v>274</v>
      </c>
      <c r="J11" s="2" t="s">
        <v>275</v>
      </c>
      <c r="K11" s="2" t="s">
        <v>430</v>
      </c>
      <c r="L11" s="1"/>
      <c r="M11" s="10"/>
      <c r="N11" s="11"/>
      <c r="O11" s="10"/>
      <c r="P11" s="10"/>
      <c r="Q11" s="10"/>
      <c r="R11" s="18" t="s">
        <v>349</v>
      </c>
      <c r="S11" s="10"/>
      <c r="T11" s="10"/>
      <c r="U11" s="10"/>
    </row>
    <row r="12" spans="1:21" ht="118.8" x14ac:dyDescent="0.25">
      <c r="A12" s="3" t="s">
        <v>157</v>
      </c>
      <c r="B12" s="48" t="s">
        <v>218</v>
      </c>
      <c r="C12" s="50">
        <v>41.42</v>
      </c>
      <c r="D12" s="44" t="s">
        <v>333</v>
      </c>
      <c r="E12" s="11">
        <v>828.40000000000009</v>
      </c>
      <c r="F12" s="1"/>
      <c r="G12" s="2" t="s">
        <v>355</v>
      </c>
      <c r="H12" s="2" t="s">
        <v>348</v>
      </c>
      <c r="I12" s="17" t="s">
        <v>565</v>
      </c>
      <c r="J12" s="2" t="s">
        <v>566</v>
      </c>
      <c r="K12" s="2" t="s">
        <v>430</v>
      </c>
      <c r="L12" s="9" t="s">
        <v>276</v>
      </c>
      <c r="M12" s="10">
        <v>1900</v>
      </c>
      <c r="N12" s="21">
        <v>675</v>
      </c>
      <c r="O12" s="10">
        <v>5</v>
      </c>
      <c r="P12" s="10">
        <v>70</v>
      </c>
      <c r="Q12" s="10"/>
      <c r="R12" s="19" t="s">
        <v>350</v>
      </c>
      <c r="S12" s="10">
        <v>0</v>
      </c>
      <c r="T12" s="11">
        <f>(675/2)</f>
        <v>337.5</v>
      </c>
      <c r="U12" s="11">
        <v>338</v>
      </c>
    </row>
    <row r="13" spans="1:21" ht="118.8" x14ac:dyDescent="0.25">
      <c r="A13" s="3" t="s">
        <v>101</v>
      </c>
      <c r="B13" s="48" t="s">
        <v>133</v>
      </c>
      <c r="C13" s="50">
        <v>2.91</v>
      </c>
      <c r="D13" s="44" t="s">
        <v>333</v>
      </c>
      <c r="E13" s="11">
        <v>87.300000000000011</v>
      </c>
      <c r="F13" s="1"/>
      <c r="G13" s="2"/>
      <c r="H13" s="1"/>
      <c r="I13" s="17" t="s">
        <v>424</v>
      </c>
      <c r="J13" s="5" t="s">
        <v>306</v>
      </c>
      <c r="K13" s="2" t="s">
        <v>431</v>
      </c>
      <c r="L13" s="9" t="s">
        <v>271</v>
      </c>
      <c r="M13" s="10"/>
      <c r="N13" s="21">
        <v>70</v>
      </c>
      <c r="O13" s="10"/>
      <c r="P13" s="10"/>
      <c r="Q13" s="10"/>
      <c r="R13" s="19" t="s">
        <v>350</v>
      </c>
      <c r="S13" s="10"/>
      <c r="T13" s="10">
        <v>70</v>
      </c>
      <c r="U13" s="10"/>
    </row>
    <row r="14" spans="1:21" ht="66" x14ac:dyDescent="0.25">
      <c r="A14" s="3" t="s">
        <v>102</v>
      </c>
      <c r="B14" s="48" t="s">
        <v>134</v>
      </c>
      <c r="C14" s="50">
        <v>1.29</v>
      </c>
      <c r="D14" s="44" t="s">
        <v>333</v>
      </c>
      <c r="E14" s="11">
        <v>46.44</v>
      </c>
      <c r="F14" s="1"/>
      <c r="G14" s="2"/>
      <c r="H14" s="1"/>
      <c r="I14" s="22" t="s">
        <v>423</v>
      </c>
      <c r="J14" s="6" t="s">
        <v>272</v>
      </c>
      <c r="K14" s="2" t="s">
        <v>431</v>
      </c>
      <c r="L14" s="5" t="s">
        <v>273</v>
      </c>
      <c r="M14" s="10"/>
      <c r="N14" s="11">
        <v>44</v>
      </c>
      <c r="O14" s="10"/>
      <c r="P14" s="10"/>
      <c r="Q14" s="10"/>
      <c r="R14" s="19" t="s">
        <v>350</v>
      </c>
      <c r="S14" s="10"/>
      <c r="T14" s="10">
        <v>44</v>
      </c>
      <c r="U14" s="10"/>
    </row>
    <row r="15" spans="1:21" ht="237.6" x14ac:dyDescent="0.25">
      <c r="A15" s="3" t="s">
        <v>104</v>
      </c>
      <c r="B15" s="48" t="s">
        <v>136</v>
      </c>
      <c r="C15" s="50">
        <v>13.32</v>
      </c>
      <c r="D15" s="44" t="s">
        <v>333</v>
      </c>
      <c r="E15" s="11">
        <v>266.39999999999998</v>
      </c>
      <c r="F15" s="1"/>
      <c r="G15" s="2" t="s">
        <v>357</v>
      </c>
      <c r="H15" s="2"/>
      <c r="I15" s="17" t="s">
        <v>567</v>
      </c>
      <c r="J15" s="17" t="s">
        <v>527</v>
      </c>
      <c r="K15" s="2" t="s">
        <v>430</v>
      </c>
      <c r="L15" s="8"/>
      <c r="M15" s="10">
        <v>400</v>
      </c>
      <c r="N15" s="11"/>
      <c r="O15" s="10"/>
      <c r="P15" s="10"/>
      <c r="Q15" s="10"/>
      <c r="R15" s="18" t="s">
        <v>349</v>
      </c>
      <c r="S15" s="10"/>
      <c r="T15" s="10"/>
      <c r="U15" s="10"/>
    </row>
    <row r="16" spans="1:21" ht="26.4" x14ac:dyDescent="0.25">
      <c r="A16" s="74" t="s">
        <v>248</v>
      </c>
      <c r="B16" s="75" t="s">
        <v>518</v>
      </c>
      <c r="C16" s="76">
        <v>30.72</v>
      </c>
      <c r="D16" s="24"/>
      <c r="E16" s="73"/>
      <c r="F16" s="24"/>
      <c r="G16" s="24"/>
      <c r="H16" s="24"/>
      <c r="I16" s="24"/>
      <c r="J16" s="24"/>
      <c r="K16" s="24"/>
      <c r="L16" s="24"/>
      <c r="M16" s="73"/>
      <c r="N16" s="73"/>
      <c r="O16" s="73"/>
      <c r="P16" s="73"/>
      <c r="Q16" s="73"/>
      <c r="R16" s="24" t="s">
        <v>253</v>
      </c>
      <c r="S16" s="73"/>
      <c r="T16" s="73"/>
      <c r="U16" s="73"/>
    </row>
    <row r="17" spans="1:21" ht="198" x14ac:dyDescent="0.25">
      <c r="A17" s="3" t="s">
        <v>105</v>
      </c>
      <c r="B17" s="48" t="s">
        <v>145</v>
      </c>
      <c r="C17" s="51">
        <v>99.17</v>
      </c>
      <c r="D17" s="44" t="s">
        <v>333</v>
      </c>
      <c r="E17" s="11">
        <v>1955.3999999999999</v>
      </c>
      <c r="F17" s="22" t="s">
        <v>335</v>
      </c>
      <c r="G17" s="2" t="s">
        <v>357</v>
      </c>
      <c r="H17" s="2"/>
      <c r="I17" s="17" t="s">
        <v>492</v>
      </c>
      <c r="J17" s="17" t="s">
        <v>526</v>
      </c>
      <c r="K17" s="2" t="s">
        <v>430</v>
      </c>
      <c r="L17" s="1"/>
      <c r="M17" s="10"/>
      <c r="N17" s="21">
        <v>1304</v>
      </c>
      <c r="O17" s="10">
        <v>3</v>
      </c>
      <c r="P17" s="10">
        <v>120</v>
      </c>
      <c r="Q17" s="11">
        <f>(S17+T17+U17)</f>
        <v>1304</v>
      </c>
      <c r="R17" s="19" t="s">
        <v>350</v>
      </c>
      <c r="S17" s="10">
        <v>240</v>
      </c>
      <c r="T17" s="11">
        <v>532</v>
      </c>
      <c r="U17" s="11">
        <v>532</v>
      </c>
    </row>
    <row r="18" spans="1:21" x14ac:dyDescent="0.25">
      <c r="M18" s="10">
        <f>SUM(M4:M17)</f>
        <v>5960</v>
      </c>
      <c r="N18" s="11">
        <f>SUM(N4:N17)</f>
        <v>2941</v>
      </c>
      <c r="S18" s="53">
        <f>SUM(S4:S17)</f>
        <v>388</v>
      </c>
      <c r="T18" s="53">
        <f>SUM(T4:T17)</f>
        <v>1333.5</v>
      </c>
      <c r="U18" s="53">
        <f>SUM(U4:U17)</f>
        <v>1220</v>
      </c>
    </row>
  </sheetData>
  <pageMargins left="0.25" right="0.25" top="0.75" bottom="0.75" header="0.3" footer="0.3"/>
  <pageSetup paperSize="8"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
  <sheetViews>
    <sheetView zoomScale="85" zoomScaleNormal="85" workbookViewId="0">
      <pane ySplit="3" topLeftCell="A4" activePane="bottomLeft" state="frozen"/>
      <selection activeCell="B1" sqref="B1"/>
      <selection pane="bottomLeft" activeCell="D4" sqref="D4"/>
    </sheetView>
  </sheetViews>
  <sheetFormatPr defaultRowHeight="13.2" x14ac:dyDescent="0.25"/>
  <cols>
    <col min="1" max="1" width="14.21875" bestFit="1" customWidth="1"/>
    <col min="2" max="2" width="22.109375" customWidth="1"/>
    <col min="3" max="3" width="12.109375" customWidth="1"/>
    <col min="4" max="4" width="23.44140625" customWidth="1"/>
    <col min="5" max="5" width="8.88671875" customWidth="1"/>
    <col min="6" max="6" width="35.6640625" customWidth="1"/>
    <col min="7" max="7" width="16.5546875" customWidth="1"/>
    <col min="8" max="8" width="15.44140625" customWidth="1"/>
    <col min="9" max="9" width="19.44140625" customWidth="1"/>
    <col min="10" max="11" width="17.77734375" customWidth="1"/>
    <col min="12" max="12" width="17.21875" customWidth="1"/>
    <col min="18" max="18" width="11.5546875" customWidth="1"/>
  </cols>
  <sheetData>
    <row r="1" spans="1:21" ht="34.799999999999997" customHeight="1" x14ac:dyDescent="0.35">
      <c r="A1" s="81" t="s">
        <v>572</v>
      </c>
    </row>
    <row r="3" spans="1:21" ht="106.2" customHeight="1" x14ac:dyDescent="0.25">
      <c r="A3" s="30" t="s">
        <v>351</v>
      </c>
      <c r="B3" s="30" t="s">
        <v>352</v>
      </c>
      <c r="C3" s="30" t="s">
        <v>353</v>
      </c>
      <c r="D3" s="31" t="s">
        <v>354</v>
      </c>
      <c r="E3" s="31" t="s">
        <v>415</v>
      </c>
      <c r="F3" s="31" t="s">
        <v>141</v>
      </c>
      <c r="G3" s="31" t="s">
        <v>142</v>
      </c>
      <c r="H3" s="31" t="s">
        <v>416</v>
      </c>
      <c r="I3" s="32" t="s">
        <v>417</v>
      </c>
      <c r="J3" s="32" t="s">
        <v>532</v>
      </c>
      <c r="K3" s="33" t="s">
        <v>418</v>
      </c>
      <c r="L3" s="31" t="s">
        <v>270</v>
      </c>
      <c r="M3" s="31" t="s">
        <v>230</v>
      </c>
      <c r="N3" s="31" t="s">
        <v>419</v>
      </c>
      <c r="O3" s="31" t="s">
        <v>34</v>
      </c>
      <c r="P3" s="31" t="s">
        <v>33</v>
      </c>
      <c r="Q3" s="31" t="s">
        <v>252</v>
      </c>
      <c r="R3" s="20" t="s">
        <v>420</v>
      </c>
      <c r="S3" s="36" t="s">
        <v>267</v>
      </c>
      <c r="T3" s="37" t="s">
        <v>268</v>
      </c>
      <c r="U3" s="38" t="s">
        <v>269</v>
      </c>
    </row>
    <row r="4" spans="1:21" ht="145.19999999999999" x14ac:dyDescent="0.25">
      <c r="A4" s="3" t="s">
        <v>179</v>
      </c>
      <c r="B4" s="48" t="s">
        <v>199</v>
      </c>
      <c r="C4" s="50">
        <v>75.430000000000007</v>
      </c>
      <c r="D4" s="4" t="s">
        <v>444</v>
      </c>
      <c r="E4" s="4"/>
      <c r="F4" s="40" t="s">
        <v>304</v>
      </c>
      <c r="G4" s="40" t="s">
        <v>360</v>
      </c>
      <c r="H4" s="40" t="s">
        <v>494</v>
      </c>
      <c r="I4" s="2" t="s">
        <v>495</v>
      </c>
      <c r="J4" s="2" t="s">
        <v>496</v>
      </c>
      <c r="K4" s="2" t="s">
        <v>430</v>
      </c>
      <c r="L4" s="17" t="s">
        <v>451</v>
      </c>
      <c r="M4" s="10">
        <v>200</v>
      </c>
      <c r="N4" s="10">
        <v>200</v>
      </c>
      <c r="O4" s="10">
        <v>3</v>
      </c>
      <c r="P4" s="10">
        <v>55</v>
      </c>
      <c r="Q4" s="10"/>
      <c r="R4" s="19" t="s">
        <v>350</v>
      </c>
      <c r="S4" s="10">
        <v>110</v>
      </c>
      <c r="T4" s="10">
        <v>90</v>
      </c>
      <c r="U4" s="10"/>
    </row>
    <row r="5" spans="1:21" ht="171.6" x14ac:dyDescent="0.25">
      <c r="A5" s="3" t="s">
        <v>63</v>
      </c>
      <c r="B5" s="48" t="s">
        <v>510</v>
      </c>
      <c r="C5" s="50">
        <v>290.36</v>
      </c>
      <c r="D5" s="4" t="s">
        <v>444</v>
      </c>
      <c r="E5" s="4">
        <v>5711</v>
      </c>
      <c r="F5" s="40" t="s">
        <v>358</v>
      </c>
      <c r="G5" s="40" t="s">
        <v>361</v>
      </c>
      <c r="H5" s="40" t="s">
        <v>368</v>
      </c>
      <c r="I5" s="2" t="s">
        <v>503</v>
      </c>
      <c r="J5" s="2" t="s">
        <v>497</v>
      </c>
      <c r="K5" s="2" t="s">
        <v>430</v>
      </c>
      <c r="L5" s="2" t="s">
        <v>559</v>
      </c>
      <c r="M5" s="10">
        <v>4500</v>
      </c>
      <c r="N5" s="10">
        <v>2500</v>
      </c>
      <c r="O5" s="10">
        <v>5</v>
      </c>
      <c r="P5" s="10">
        <v>250</v>
      </c>
      <c r="Q5" s="10">
        <f>(15-O5)*P5</f>
        <v>2500</v>
      </c>
      <c r="R5" s="19" t="s">
        <v>350</v>
      </c>
      <c r="S5" s="10"/>
      <c r="T5" s="10">
        <v>1250</v>
      </c>
      <c r="U5" s="10">
        <v>1250</v>
      </c>
    </row>
    <row r="6" spans="1:21" ht="171.6" x14ac:dyDescent="0.25">
      <c r="A6" s="3" t="s">
        <v>70</v>
      </c>
      <c r="B6" s="48" t="s">
        <v>148</v>
      </c>
      <c r="C6" s="50">
        <v>50.27</v>
      </c>
      <c r="D6" s="4" t="s">
        <v>444</v>
      </c>
      <c r="E6" s="4"/>
      <c r="F6" s="40"/>
      <c r="G6" s="40" t="s">
        <v>341</v>
      </c>
      <c r="H6" s="40" t="s">
        <v>369</v>
      </c>
      <c r="I6" s="2" t="s">
        <v>560</v>
      </c>
      <c r="J6" s="2" t="s">
        <v>561</v>
      </c>
      <c r="K6" s="2" t="s">
        <v>430</v>
      </c>
      <c r="L6" s="2" t="s">
        <v>297</v>
      </c>
      <c r="M6" s="10"/>
      <c r="N6" s="10">
        <v>560</v>
      </c>
      <c r="O6" s="10">
        <v>5</v>
      </c>
      <c r="P6" s="10">
        <v>68</v>
      </c>
      <c r="Q6" s="10"/>
      <c r="R6" s="19" t="s">
        <v>350</v>
      </c>
      <c r="S6" s="10"/>
      <c r="T6" s="10">
        <v>340</v>
      </c>
      <c r="U6" s="10">
        <v>220</v>
      </c>
    </row>
    <row r="7" spans="1:21" ht="79.2" x14ac:dyDescent="0.25">
      <c r="A7" s="3" t="s">
        <v>42</v>
      </c>
      <c r="B7" s="48" t="s">
        <v>222</v>
      </c>
      <c r="C7" s="50">
        <v>7.33</v>
      </c>
      <c r="D7" s="4" t="s">
        <v>444</v>
      </c>
      <c r="E7" s="4"/>
      <c r="F7" s="40"/>
      <c r="G7" s="40" t="s">
        <v>362</v>
      </c>
      <c r="H7" s="4"/>
      <c r="I7" s="2" t="s">
        <v>303</v>
      </c>
      <c r="J7" s="2" t="s">
        <v>506</v>
      </c>
      <c r="K7" s="2" t="s">
        <v>430</v>
      </c>
      <c r="L7" s="1"/>
      <c r="M7" s="10">
        <v>200</v>
      </c>
      <c r="N7" s="10">
        <v>0</v>
      </c>
      <c r="O7" s="10"/>
      <c r="P7" s="10"/>
      <c r="Q7" s="10"/>
      <c r="R7" s="18" t="s">
        <v>349</v>
      </c>
      <c r="S7" s="10"/>
      <c r="T7" s="10"/>
      <c r="U7" s="10"/>
    </row>
    <row r="8" spans="1:21" ht="105.6" x14ac:dyDescent="0.25">
      <c r="A8" s="3" t="s">
        <v>43</v>
      </c>
      <c r="B8" s="48" t="s">
        <v>2</v>
      </c>
      <c r="C8" s="50">
        <v>13.93</v>
      </c>
      <c r="D8" s="4" t="s">
        <v>444</v>
      </c>
      <c r="E8" s="4"/>
      <c r="F8" s="40" t="s">
        <v>359</v>
      </c>
      <c r="G8" s="40" t="s">
        <v>363</v>
      </c>
      <c r="H8" s="40" t="s">
        <v>370</v>
      </c>
      <c r="I8" s="1" t="s">
        <v>302</v>
      </c>
      <c r="J8" s="2" t="s">
        <v>507</v>
      </c>
      <c r="K8" s="2" t="s">
        <v>430</v>
      </c>
      <c r="L8" s="1"/>
      <c r="M8" s="10">
        <v>350</v>
      </c>
      <c r="N8" s="10">
        <v>0</v>
      </c>
      <c r="O8" s="10"/>
      <c r="P8" s="10"/>
      <c r="Q8" s="10"/>
      <c r="R8" s="18" t="s">
        <v>349</v>
      </c>
      <c r="S8" s="10"/>
      <c r="T8" s="10"/>
      <c r="U8" s="10"/>
    </row>
    <row r="9" spans="1:21" ht="79.2" x14ac:dyDescent="0.25">
      <c r="A9" s="3" t="s">
        <v>82</v>
      </c>
      <c r="B9" s="48" t="s">
        <v>12</v>
      </c>
      <c r="C9" s="50">
        <v>5.85</v>
      </c>
      <c r="D9" s="4" t="s">
        <v>444</v>
      </c>
      <c r="E9" s="4"/>
      <c r="F9" s="40" t="s">
        <v>251</v>
      </c>
      <c r="G9" s="40" t="s">
        <v>364</v>
      </c>
      <c r="H9" s="40"/>
      <c r="I9" s="2" t="s">
        <v>508</v>
      </c>
      <c r="J9" s="2" t="s">
        <v>498</v>
      </c>
      <c r="K9" s="2" t="s">
        <v>431</v>
      </c>
      <c r="L9" s="1"/>
      <c r="M9" s="10"/>
      <c r="N9" s="10"/>
      <c r="O9" s="10"/>
      <c r="P9" s="10"/>
      <c r="Q9" s="10"/>
      <c r="R9" s="18" t="s">
        <v>349</v>
      </c>
      <c r="S9" s="10"/>
      <c r="T9" s="10"/>
      <c r="U9" s="10"/>
    </row>
    <row r="10" spans="1:21" ht="79.2" x14ac:dyDescent="0.25">
      <c r="A10" s="3" t="s">
        <v>83</v>
      </c>
      <c r="B10" s="48" t="s">
        <v>13</v>
      </c>
      <c r="C10" s="50">
        <v>1.01</v>
      </c>
      <c r="D10" s="4" t="s">
        <v>444</v>
      </c>
      <c r="E10" s="4"/>
      <c r="F10" s="40"/>
      <c r="G10" s="40" t="s">
        <v>365</v>
      </c>
      <c r="H10" s="4"/>
      <c r="I10" s="2" t="s">
        <v>504</v>
      </c>
      <c r="J10" s="2" t="s">
        <v>505</v>
      </c>
      <c r="K10" s="2" t="s">
        <v>431</v>
      </c>
      <c r="L10" s="1"/>
      <c r="M10" s="10"/>
      <c r="N10" s="10">
        <v>0</v>
      </c>
      <c r="O10" s="10"/>
      <c r="P10" s="10"/>
      <c r="Q10" s="10"/>
      <c r="R10" s="18" t="s">
        <v>349</v>
      </c>
      <c r="S10" s="10"/>
      <c r="T10" s="10"/>
      <c r="U10" s="10"/>
    </row>
    <row r="11" spans="1:21" ht="92.4" x14ac:dyDescent="0.25">
      <c r="A11" s="3" t="s">
        <v>84</v>
      </c>
      <c r="B11" s="48" t="s">
        <v>14</v>
      </c>
      <c r="C11" s="50">
        <v>2.7</v>
      </c>
      <c r="D11" s="4" t="s">
        <v>444</v>
      </c>
      <c r="E11" s="4"/>
      <c r="F11" s="40"/>
      <c r="G11" s="40" t="s">
        <v>366</v>
      </c>
      <c r="H11" s="40"/>
      <c r="I11" s="2" t="s">
        <v>452</v>
      </c>
      <c r="J11" s="2" t="s">
        <v>499</v>
      </c>
      <c r="K11" s="2" t="s">
        <v>430</v>
      </c>
      <c r="L11" s="2" t="s">
        <v>562</v>
      </c>
      <c r="M11" s="10"/>
      <c r="N11" s="10">
        <v>100</v>
      </c>
      <c r="O11" s="10">
        <v>3</v>
      </c>
      <c r="P11" s="10">
        <v>50</v>
      </c>
      <c r="Q11" s="10"/>
      <c r="R11" s="19" t="s">
        <v>350</v>
      </c>
      <c r="S11" s="10">
        <v>100</v>
      </c>
      <c r="T11" s="10"/>
      <c r="U11" s="10"/>
    </row>
    <row r="12" spans="1:21" ht="79.2" x14ac:dyDescent="0.25">
      <c r="A12" s="3" t="s">
        <v>85</v>
      </c>
      <c r="B12" s="48" t="s">
        <v>15</v>
      </c>
      <c r="C12" s="50">
        <v>10.36</v>
      </c>
      <c r="D12" s="4" t="s">
        <v>444</v>
      </c>
      <c r="E12" s="4"/>
      <c r="F12" s="40"/>
      <c r="G12" s="40" t="s">
        <v>367</v>
      </c>
      <c r="H12" s="4"/>
      <c r="I12" s="2" t="s">
        <v>509</v>
      </c>
      <c r="J12" s="1"/>
      <c r="K12" s="2" t="s">
        <v>430</v>
      </c>
      <c r="L12" s="1"/>
      <c r="M12" s="10">
        <v>120</v>
      </c>
      <c r="N12" s="10"/>
      <c r="O12" s="10"/>
      <c r="P12" s="10"/>
      <c r="Q12" s="10"/>
      <c r="R12" s="18" t="s">
        <v>349</v>
      </c>
      <c r="S12" s="10"/>
      <c r="T12" s="10"/>
      <c r="U12" s="10"/>
    </row>
    <row r="13" spans="1:21" ht="79.2" x14ac:dyDescent="0.25">
      <c r="A13" s="3" t="s">
        <v>86</v>
      </c>
      <c r="B13" s="48" t="s">
        <v>16</v>
      </c>
      <c r="C13" s="50">
        <v>1.3599999999999999</v>
      </c>
      <c r="D13" s="4" t="s">
        <v>444</v>
      </c>
      <c r="E13" s="4"/>
      <c r="F13" s="40" t="s">
        <v>251</v>
      </c>
      <c r="G13" s="40" t="s">
        <v>367</v>
      </c>
      <c r="H13" s="4"/>
      <c r="I13" s="2" t="s">
        <v>513</v>
      </c>
      <c r="J13" s="1"/>
      <c r="K13" s="2" t="s">
        <v>431</v>
      </c>
      <c r="L13" s="1"/>
      <c r="M13" s="10"/>
      <c r="N13" s="10">
        <v>0</v>
      </c>
      <c r="O13" s="10"/>
      <c r="P13" s="10"/>
      <c r="Q13" s="10"/>
      <c r="R13" s="18" t="s">
        <v>349</v>
      </c>
      <c r="S13" s="10"/>
      <c r="T13" s="10"/>
      <c r="U13" s="10"/>
    </row>
    <row r="14" spans="1:21" ht="79.2" x14ac:dyDescent="0.25">
      <c r="A14" s="3" t="s">
        <v>88</v>
      </c>
      <c r="B14" s="48" t="s">
        <v>226</v>
      </c>
      <c r="C14" s="50">
        <v>4.8600000000000003</v>
      </c>
      <c r="D14" s="4" t="s">
        <v>444</v>
      </c>
      <c r="E14" s="4"/>
      <c r="F14" s="40" t="s">
        <v>511</v>
      </c>
      <c r="G14" s="40"/>
      <c r="H14" s="4"/>
      <c r="I14" s="2" t="s">
        <v>512</v>
      </c>
      <c r="J14" s="1"/>
      <c r="K14" s="2" t="s">
        <v>431</v>
      </c>
      <c r="L14" s="1"/>
      <c r="M14" s="10"/>
      <c r="N14" s="10"/>
      <c r="O14" s="10"/>
      <c r="P14" s="10"/>
      <c r="Q14" s="10"/>
      <c r="R14" s="18" t="s">
        <v>349</v>
      </c>
      <c r="S14" s="10"/>
      <c r="T14" s="10"/>
      <c r="U14" s="10"/>
    </row>
    <row r="15" spans="1:21" ht="105.6" x14ac:dyDescent="0.25">
      <c r="A15" s="3" t="s">
        <v>50</v>
      </c>
      <c r="B15" s="48" t="s">
        <v>3</v>
      </c>
      <c r="C15" s="50">
        <v>1.4</v>
      </c>
      <c r="D15" s="4" t="s">
        <v>444</v>
      </c>
      <c r="E15" s="4"/>
      <c r="F15" s="40"/>
      <c r="G15" s="40" t="s">
        <v>365</v>
      </c>
      <c r="H15" s="40" t="s">
        <v>369</v>
      </c>
      <c r="I15" s="2" t="s">
        <v>300</v>
      </c>
      <c r="J15" s="2" t="s">
        <v>500</v>
      </c>
      <c r="K15" s="2" t="s">
        <v>430</v>
      </c>
      <c r="L15" s="2" t="s">
        <v>301</v>
      </c>
      <c r="M15" s="10">
        <v>25</v>
      </c>
      <c r="N15" s="10">
        <v>25</v>
      </c>
      <c r="O15" s="10">
        <v>3</v>
      </c>
      <c r="P15" s="10">
        <v>25</v>
      </c>
      <c r="Q15" s="10"/>
      <c r="R15" s="19" t="s">
        <v>350</v>
      </c>
      <c r="S15" s="10">
        <v>25</v>
      </c>
      <c r="T15" s="10"/>
      <c r="U15" s="10"/>
    </row>
    <row r="16" spans="1:21" ht="79.2" x14ac:dyDescent="0.25">
      <c r="A16" s="3" t="s">
        <v>52</v>
      </c>
      <c r="B16" s="48" t="s">
        <v>4</v>
      </c>
      <c r="C16" s="50">
        <v>3.82</v>
      </c>
      <c r="D16" s="4" t="s">
        <v>444</v>
      </c>
      <c r="E16" s="4"/>
      <c r="F16" s="40"/>
      <c r="G16" s="40" t="s">
        <v>365</v>
      </c>
      <c r="H16" s="4"/>
      <c r="I16" s="1"/>
      <c r="J16" s="2" t="s">
        <v>498</v>
      </c>
      <c r="K16" s="2" t="s">
        <v>431</v>
      </c>
      <c r="L16" s="1"/>
      <c r="M16" s="10"/>
      <c r="N16" s="10"/>
      <c r="O16" s="10"/>
      <c r="P16" s="10"/>
      <c r="Q16" s="10"/>
      <c r="R16" s="18" t="s">
        <v>349</v>
      </c>
      <c r="S16" s="10"/>
      <c r="T16" s="10"/>
      <c r="U16" s="10"/>
    </row>
    <row r="17" spans="1:21" ht="118.8" x14ac:dyDescent="0.25">
      <c r="A17" s="3" t="s">
        <v>156</v>
      </c>
      <c r="B17" s="48" t="s">
        <v>217</v>
      </c>
      <c r="C17" s="50">
        <v>1.6099999999999999</v>
      </c>
      <c r="D17" s="4" t="s">
        <v>444</v>
      </c>
      <c r="E17" s="4"/>
      <c r="F17" s="40"/>
      <c r="G17" s="40" t="s">
        <v>366</v>
      </c>
      <c r="H17" s="40" t="s">
        <v>371</v>
      </c>
      <c r="I17" s="2" t="s">
        <v>502</v>
      </c>
      <c r="J17" s="2" t="s">
        <v>498</v>
      </c>
      <c r="K17" s="2" t="s">
        <v>430</v>
      </c>
      <c r="L17" s="1"/>
      <c r="M17" s="10"/>
      <c r="N17" s="10"/>
      <c r="O17" s="10"/>
      <c r="P17" s="10"/>
      <c r="Q17" s="10"/>
      <c r="R17" s="18" t="s">
        <v>349</v>
      </c>
      <c r="S17" s="10"/>
      <c r="T17" s="10"/>
      <c r="U17" s="10"/>
    </row>
    <row r="18" spans="1:21" ht="92.4" x14ac:dyDescent="0.25">
      <c r="A18" s="3" t="s">
        <v>108</v>
      </c>
      <c r="B18" s="48" t="s">
        <v>20</v>
      </c>
      <c r="C18" s="50">
        <v>7.05</v>
      </c>
      <c r="D18" s="4" t="s">
        <v>444</v>
      </c>
      <c r="E18" s="4"/>
      <c r="F18" s="40"/>
      <c r="G18" s="40" t="s">
        <v>366</v>
      </c>
      <c r="H18" s="40"/>
      <c r="I18" s="2" t="s">
        <v>452</v>
      </c>
      <c r="J18" s="2" t="s">
        <v>499</v>
      </c>
      <c r="K18" s="2" t="s">
        <v>430</v>
      </c>
      <c r="L18" s="2" t="s">
        <v>563</v>
      </c>
      <c r="M18" s="10">
        <v>400</v>
      </c>
      <c r="N18" s="10">
        <v>200</v>
      </c>
      <c r="O18" s="10">
        <v>3</v>
      </c>
      <c r="P18" s="10">
        <v>55</v>
      </c>
      <c r="Q18" s="10"/>
      <c r="R18" s="19" t="s">
        <v>350</v>
      </c>
      <c r="S18" s="10">
        <v>110</v>
      </c>
      <c r="T18" s="10">
        <v>90</v>
      </c>
      <c r="U18" s="10"/>
    </row>
    <row r="19" spans="1:21" ht="105.6" x14ac:dyDescent="0.25">
      <c r="A19" s="3" t="s">
        <v>62</v>
      </c>
      <c r="B19" s="48" t="s">
        <v>224</v>
      </c>
      <c r="C19" s="50">
        <v>1.25</v>
      </c>
      <c r="D19" s="4" t="s">
        <v>444</v>
      </c>
      <c r="E19" s="4"/>
      <c r="F19" s="40"/>
      <c r="G19" s="40" t="s">
        <v>367</v>
      </c>
      <c r="H19" s="40" t="s">
        <v>372</v>
      </c>
      <c r="I19" s="2" t="s">
        <v>501</v>
      </c>
      <c r="J19" s="2"/>
      <c r="K19" s="2" t="s">
        <v>431</v>
      </c>
      <c r="L19" s="1"/>
      <c r="M19" s="10"/>
      <c r="N19" s="10"/>
      <c r="O19" s="10"/>
      <c r="P19" s="10"/>
      <c r="Q19" s="10"/>
      <c r="R19" s="18" t="s">
        <v>349</v>
      </c>
      <c r="S19" s="10"/>
      <c r="T19" s="10"/>
      <c r="U19" s="10"/>
    </row>
    <row r="20" spans="1:21" x14ac:dyDescent="0.25">
      <c r="M20" s="10">
        <f>SUM(M4:M19)</f>
        <v>5795</v>
      </c>
      <c r="N20" s="10">
        <f>SUM(N4:N19)</f>
        <v>3585</v>
      </c>
      <c r="O20" s="54"/>
      <c r="P20" s="54"/>
      <c r="Q20" s="54"/>
      <c r="S20" s="10">
        <f>SUM(S4:S19)</f>
        <v>345</v>
      </c>
      <c r="T20" s="10">
        <f>SUM(T4:T19)</f>
        <v>1770</v>
      </c>
      <c r="U20" s="10">
        <f>SUM(U4:U19)</f>
        <v>1470</v>
      </c>
    </row>
  </sheetData>
  <phoneticPr fontId="5" type="noConversion"/>
  <pageMargins left="0.25" right="0.25" top="0.75" bottom="0.75" header="0.3" footer="0.3"/>
  <pageSetup paperSize="8"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
  <sheetViews>
    <sheetView zoomScale="85" zoomScaleNormal="85" workbookViewId="0">
      <selection activeCell="B4" sqref="B4"/>
    </sheetView>
  </sheetViews>
  <sheetFormatPr defaultRowHeight="13.2" x14ac:dyDescent="0.25"/>
  <cols>
    <col min="1" max="1" width="13.6640625" customWidth="1"/>
    <col min="2" max="2" width="12.88671875" customWidth="1"/>
    <col min="3" max="3" width="8.88671875" customWidth="1"/>
    <col min="4" max="4" width="11.5546875" customWidth="1"/>
    <col min="5" max="5" width="14" customWidth="1"/>
    <col min="6" max="6" width="11.33203125" customWidth="1"/>
    <col min="7" max="7" width="14.21875" customWidth="1"/>
    <col min="8" max="8" width="8.88671875" customWidth="1"/>
    <col min="9" max="9" width="10.88671875" customWidth="1"/>
    <col min="10" max="11" width="12.5546875" customWidth="1"/>
    <col min="12" max="17" width="8.88671875" customWidth="1"/>
    <col min="18" max="18" width="17.109375" customWidth="1"/>
  </cols>
  <sheetData>
    <row r="1" spans="1:21" ht="34.799999999999997" customHeight="1" x14ac:dyDescent="0.35">
      <c r="A1" s="81" t="s">
        <v>573</v>
      </c>
    </row>
    <row r="3" spans="1:21" ht="79.2" x14ac:dyDescent="0.25">
      <c r="A3" s="30" t="s">
        <v>351</v>
      </c>
      <c r="B3" s="33" t="s">
        <v>352</v>
      </c>
      <c r="C3" s="30" t="s">
        <v>353</v>
      </c>
      <c r="D3" s="31" t="s">
        <v>354</v>
      </c>
      <c r="E3" s="31" t="s">
        <v>415</v>
      </c>
      <c r="F3" s="31" t="s">
        <v>141</v>
      </c>
      <c r="G3" s="31" t="s">
        <v>142</v>
      </c>
      <c r="H3" s="31" t="s">
        <v>416</v>
      </c>
      <c r="I3" s="32" t="s">
        <v>417</v>
      </c>
      <c r="J3" s="32" t="s">
        <v>532</v>
      </c>
      <c r="K3" s="33" t="s">
        <v>418</v>
      </c>
      <c r="L3" s="31" t="s">
        <v>270</v>
      </c>
      <c r="M3" s="31" t="s">
        <v>230</v>
      </c>
      <c r="N3" s="31" t="s">
        <v>419</v>
      </c>
      <c r="O3" s="31" t="s">
        <v>34</v>
      </c>
      <c r="P3" s="31" t="s">
        <v>33</v>
      </c>
      <c r="Q3" s="31" t="s">
        <v>252</v>
      </c>
      <c r="R3" s="20" t="s">
        <v>420</v>
      </c>
      <c r="S3" s="36" t="s">
        <v>267</v>
      </c>
      <c r="T3" s="37" t="s">
        <v>268</v>
      </c>
      <c r="U3" s="38" t="s">
        <v>269</v>
      </c>
    </row>
    <row r="4" spans="1:21" ht="118.8" x14ac:dyDescent="0.25">
      <c r="A4" s="25" t="s">
        <v>171</v>
      </c>
      <c r="B4" s="25" t="s">
        <v>159</v>
      </c>
      <c r="C4" s="55">
        <v>45.08</v>
      </c>
      <c r="D4" s="13" t="s">
        <v>333</v>
      </c>
      <c r="E4" s="11">
        <v>887.59999999999991</v>
      </c>
      <c r="F4" s="1" t="s">
        <v>335</v>
      </c>
      <c r="G4" s="2" t="s">
        <v>375</v>
      </c>
      <c r="H4" s="2" t="s">
        <v>348</v>
      </c>
      <c r="I4" s="14" t="s">
        <v>326</v>
      </c>
      <c r="J4" s="23" t="s">
        <v>523</v>
      </c>
      <c r="K4" s="2" t="s">
        <v>430</v>
      </c>
      <c r="L4" s="1"/>
      <c r="M4" s="10">
        <v>1423</v>
      </c>
      <c r="N4" s="11"/>
      <c r="O4" s="10"/>
      <c r="P4" s="10"/>
      <c r="Q4" s="10"/>
      <c r="R4" s="18" t="s">
        <v>349</v>
      </c>
      <c r="S4" s="10"/>
      <c r="T4" s="10"/>
      <c r="U4" s="10"/>
    </row>
    <row r="5" spans="1:21" ht="26.4" x14ac:dyDescent="0.25">
      <c r="A5" s="78" t="s">
        <v>262</v>
      </c>
      <c r="B5" s="78" t="s">
        <v>204</v>
      </c>
      <c r="C5" s="79">
        <v>8.67</v>
      </c>
      <c r="D5" s="24"/>
      <c r="E5" s="73"/>
      <c r="F5" s="24"/>
      <c r="G5" s="24"/>
      <c r="H5" s="24"/>
      <c r="I5" s="24"/>
      <c r="J5" s="24"/>
      <c r="K5" s="24"/>
      <c r="L5" s="24"/>
      <c r="M5" s="73"/>
      <c r="N5" s="73"/>
      <c r="O5" s="73"/>
      <c r="P5" s="73"/>
      <c r="Q5" s="73"/>
      <c r="R5" s="26" t="s">
        <v>316</v>
      </c>
      <c r="S5" s="73"/>
      <c r="T5" s="73"/>
      <c r="U5" s="73"/>
    </row>
    <row r="6" spans="1:21" ht="184.8" x14ac:dyDescent="0.25">
      <c r="A6" s="25" t="s">
        <v>64</v>
      </c>
      <c r="B6" s="25" t="s">
        <v>149</v>
      </c>
      <c r="C6" s="55">
        <v>8.58</v>
      </c>
      <c r="D6" s="13" t="s">
        <v>333</v>
      </c>
      <c r="E6" s="11">
        <v>257.40000000000003</v>
      </c>
      <c r="F6" s="2" t="s">
        <v>554</v>
      </c>
      <c r="G6" s="2" t="s">
        <v>341</v>
      </c>
      <c r="H6" s="2" t="s">
        <v>380</v>
      </c>
      <c r="I6" s="13" t="s">
        <v>321</v>
      </c>
      <c r="J6" s="23" t="s">
        <v>555</v>
      </c>
      <c r="K6" s="2" t="s">
        <v>430</v>
      </c>
      <c r="L6" s="23" t="s">
        <v>514</v>
      </c>
      <c r="M6" s="57"/>
      <c r="N6" s="11">
        <v>243</v>
      </c>
      <c r="O6" s="10">
        <v>3</v>
      </c>
      <c r="P6" s="10">
        <v>55</v>
      </c>
      <c r="Q6" s="10"/>
      <c r="R6" s="19" t="s">
        <v>350</v>
      </c>
      <c r="S6" s="10">
        <f>(P6*2)</f>
        <v>110</v>
      </c>
      <c r="T6" s="11">
        <f>(N6-S6)</f>
        <v>133</v>
      </c>
      <c r="U6" s="10"/>
    </row>
    <row r="7" spans="1:21" ht="184.8" x14ac:dyDescent="0.25">
      <c r="A7" s="25" t="s">
        <v>67</v>
      </c>
      <c r="B7" s="25" t="s">
        <v>6</v>
      </c>
      <c r="C7" s="55">
        <v>4.47</v>
      </c>
      <c r="D7" s="13" t="s">
        <v>333</v>
      </c>
      <c r="E7" s="11">
        <v>134.1</v>
      </c>
      <c r="F7" s="1"/>
      <c r="G7" s="2" t="s">
        <v>367</v>
      </c>
      <c r="H7" s="2"/>
      <c r="I7" s="13" t="s">
        <v>322</v>
      </c>
      <c r="J7" s="13" t="s">
        <v>556</v>
      </c>
      <c r="K7" s="2" t="s">
        <v>431</v>
      </c>
      <c r="L7" s="13" t="s">
        <v>487</v>
      </c>
      <c r="M7" s="57"/>
      <c r="N7" s="11">
        <v>134.1</v>
      </c>
      <c r="O7" s="10"/>
      <c r="P7" s="10"/>
      <c r="Q7" s="10"/>
      <c r="R7" s="19" t="s">
        <v>350</v>
      </c>
      <c r="S7" s="10"/>
      <c r="T7" s="10">
        <v>134</v>
      </c>
      <c r="U7" s="10"/>
    </row>
    <row r="8" spans="1:21" ht="171.6" x14ac:dyDescent="0.25">
      <c r="A8" s="13" t="s">
        <v>68</v>
      </c>
      <c r="B8" s="13" t="s">
        <v>7</v>
      </c>
      <c r="C8" s="56">
        <v>0.51</v>
      </c>
      <c r="D8" s="13" t="s">
        <v>333</v>
      </c>
      <c r="E8" s="11">
        <v>18.36</v>
      </c>
      <c r="F8" s="1"/>
      <c r="G8" s="2" t="s">
        <v>377</v>
      </c>
      <c r="H8" s="1"/>
      <c r="I8" s="23" t="s">
        <v>381</v>
      </c>
      <c r="J8" s="13" t="s">
        <v>524</v>
      </c>
      <c r="K8" s="2" t="s">
        <v>431</v>
      </c>
      <c r="L8" s="14" t="s">
        <v>323</v>
      </c>
      <c r="M8" s="10"/>
      <c r="N8" s="11">
        <v>17.3</v>
      </c>
      <c r="O8" s="10"/>
      <c r="P8" s="10"/>
      <c r="Q8" s="10"/>
      <c r="R8" s="18" t="s">
        <v>349</v>
      </c>
      <c r="S8" s="10"/>
      <c r="T8" s="10"/>
      <c r="U8" s="10"/>
    </row>
    <row r="9" spans="1:21" ht="39.6" x14ac:dyDescent="0.25">
      <c r="A9" s="78" t="s">
        <v>261</v>
      </c>
      <c r="B9" s="78" t="s">
        <v>27</v>
      </c>
      <c r="C9" s="79">
        <v>12.38</v>
      </c>
      <c r="D9" s="24"/>
      <c r="E9" s="73"/>
      <c r="F9" s="24"/>
      <c r="G9" s="24"/>
      <c r="H9" s="24"/>
      <c r="I9" s="24"/>
      <c r="J9" s="24"/>
      <c r="K9" s="24"/>
      <c r="L9" s="24"/>
      <c r="M9" s="73"/>
      <c r="N9" s="73"/>
      <c r="O9" s="73"/>
      <c r="P9" s="73"/>
      <c r="Q9" s="73"/>
      <c r="R9" s="26" t="s">
        <v>316</v>
      </c>
      <c r="S9" s="73"/>
      <c r="T9" s="73"/>
      <c r="U9" s="73"/>
    </row>
    <row r="10" spans="1:21" ht="52.8" x14ac:dyDescent="0.25">
      <c r="A10" s="13" t="s">
        <v>76</v>
      </c>
      <c r="B10" s="13" t="s">
        <v>125</v>
      </c>
      <c r="C10" s="56">
        <v>36.14</v>
      </c>
      <c r="D10" s="13" t="s">
        <v>333</v>
      </c>
      <c r="E10" s="11">
        <v>722.8</v>
      </c>
      <c r="F10" s="1"/>
      <c r="G10" s="2" t="s">
        <v>343</v>
      </c>
      <c r="H10" s="2"/>
      <c r="I10" s="14" t="s">
        <v>324</v>
      </c>
      <c r="J10" s="5" t="s">
        <v>525</v>
      </c>
      <c r="K10" s="2" t="s">
        <v>430</v>
      </c>
      <c r="L10" s="1"/>
      <c r="M10" s="10">
        <v>750</v>
      </c>
      <c r="N10" s="11"/>
      <c r="O10" s="10"/>
      <c r="P10" s="10"/>
      <c r="Q10" s="10"/>
      <c r="R10" s="18" t="s">
        <v>349</v>
      </c>
      <c r="S10" s="10"/>
      <c r="T10" s="10"/>
      <c r="U10" s="10"/>
    </row>
    <row r="11" spans="1:21" ht="79.2" x14ac:dyDescent="0.25">
      <c r="A11" s="25" t="s">
        <v>87</v>
      </c>
      <c r="B11" s="25" t="s">
        <v>17</v>
      </c>
      <c r="C11" s="55">
        <v>2.85</v>
      </c>
      <c r="D11" s="13" t="s">
        <v>333</v>
      </c>
      <c r="E11" s="53">
        <v>85.5</v>
      </c>
      <c r="F11" s="1" t="s">
        <v>335</v>
      </c>
      <c r="G11" s="2" t="s">
        <v>378</v>
      </c>
      <c r="H11" s="2" t="s">
        <v>369</v>
      </c>
      <c r="I11" s="16"/>
      <c r="J11" s="17" t="s">
        <v>525</v>
      </c>
      <c r="K11" s="2" t="s">
        <v>431</v>
      </c>
      <c r="L11" s="1"/>
      <c r="M11" s="10"/>
      <c r="N11" s="11"/>
      <c r="O11" s="10"/>
      <c r="P11" s="10"/>
      <c r="Q11" s="10"/>
      <c r="R11" s="18" t="s">
        <v>349</v>
      </c>
      <c r="S11" s="10"/>
      <c r="T11" s="10"/>
      <c r="U11" s="10"/>
    </row>
    <row r="12" spans="1:21" ht="118.8" x14ac:dyDescent="0.25">
      <c r="A12" s="25" t="s">
        <v>95</v>
      </c>
      <c r="B12" s="25" t="s">
        <v>211</v>
      </c>
      <c r="C12" s="55">
        <v>2.67</v>
      </c>
      <c r="D12" s="13" t="s">
        <v>333</v>
      </c>
      <c r="E12" s="11">
        <v>80.099999999999994</v>
      </c>
      <c r="F12" s="1"/>
      <c r="G12" s="2" t="s">
        <v>379</v>
      </c>
      <c r="H12" s="2" t="s">
        <v>348</v>
      </c>
      <c r="I12" s="13" t="s">
        <v>325</v>
      </c>
      <c r="J12" s="13" t="s">
        <v>557</v>
      </c>
      <c r="K12" s="2" t="s">
        <v>430</v>
      </c>
      <c r="L12" s="1"/>
      <c r="M12" s="10">
        <v>80</v>
      </c>
      <c r="N12" s="11">
        <v>80.099999999999994</v>
      </c>
      <c r="O12" s="10">
        <v>3</v>
      </c>
      <c r="P12" s="10">
        <v>40</v>
      </c>
      <c r="Q12" s="10"/>
      <c r="R12" s="19" t="s">
        <v>350</v>
      </c>
      <c r="S12" s="10">
        <v>80</v>
      </c>
      <c r="T12" s="10"/>
      <c r="U12" s="10"/>
    </row>
    <row r="13" spans="1:21" ht="184.8" x14ac:dyDescent="0.25">
      <c r="A13" s="25" t="s">
        <v>58</v>
      </c>
      <c r="B13" s="25" t="s">
        <v>454</v>
      </c>
      <c r="C13" s="55">
        <v>0.74</v>
      </c>
      <c r="D13" s="13" t="s">
        <v>333</v>
      </c>
      <c r="E13" s="11">
        <v>26.64</v>
      </c>
      <c r="F13" s="2" t="s">
        <v>373</v>
      </c>
      <c r="G13" s="2" t="s">
        <v>367</v>
      </c>
      <c r="H13" s="1"/>
      <c r="I13" s="13" t="s">
        <v>319</v>
      </c>
      <c r="J13" s="23" t="s">
        <v>558</v>
      </c>
      <c r="K13" s="2" t="s">
        <v>431</v>
      </c>
      <c r="L13" s="13" t="s">
        <v>487</v>
      </c>
      <c r="M13" s="10"/>
      <c r="N13" s="11">
        <v>26.6</v>
      </c>
      <c r="O13" s="10"/>
      <c r="P13" s="10"/>
      <c r="Q13" s="10"/>
      <c r="R13" s="19" t="s">
        <v>350</v>
      </c>
      <c r="S13" s="10"/>
      <c r="T13" s="10">
        <v>27</v>
      </c>
      <c r="U13" s="10"/>
    </row>
    <row r="14" spans="1:21" ht="171.6" x14ac:dyDescent="0.25">
      <c r="A14" s="25" t="s">
        <v>59</v>
      </c>
      <c r="B14" s="25" t="s">
        <v>453</v>
      </c>
      <c r="C14" s="55">
        <v>27.97</v>
      </c>
      <c r="D14" s="13" t="s">
        <v>333</v>
      </c>
      <c r="E14" s="11">
        <v>559.4</v>
      </c>
      <c r="F14" s="2" t="s">
        <v>374</v>
      </c>
      <c r="G14" s="2" t="s">
        <v>366</v>
      </c>
      <c r="H14" s="2"/>
      <c r="I14" s="13" t="s">
        <v>320</v>
      </c>
      <c r="J14" s="23" t="s">
        <v>555</v>
      </c>
      <c r="K14" s="2" t="s">
        <v>430</v>
      </c>
      <c r="L14" s="13" t="s">
        <v>515</v>
      </c>
      <c r="M14" s="57"/>
      <c r="N14" s="58">
        <v>478</v>
      </c>
      <c r="O14" s="10">
        <v>3</v>
      </c>
      <c r="P14" s="10">
        <v>55</v>
      </c>
      <c r="Q14" s="10"/>
      <c r="R14" s="19" t="s">
        <v>350</v>
      </c>
      <c r="S14" s="10">
        <f>(P14*2)</f>
        <v>110</v>
      </c>
      <c r="T14" s="11">
        <f>(N14-S14)</f>
        <v>368</v>
      </c>
      <c r="U14" s="10"/>
    </row>
    <row r="15" spans="1:21" x14ac:dyDescent="0.25">
      <c r="A15" s="15"/>
      <c r="B15" s="15"/>
      <c r="C15" s="15"/>
      <c r="D15" s="15"/>
      <c r="I15" s="15"/>
      <c r="J15" s="15"/>
      <c r="K15" s="15"/>
      <c r="M15" s="11">
        <f>SUM(M4:M14)</f>
        <v>2253</v>
      </c>
      <c r="N15" s="11">
        <f>SUM(N4:N14)</f>
        <v>979.1</v>
      </c>
      <c r="O15" s="54"/>
      <c r="P15" s="54"/>
      <c r="Q15" s="54"/>
      <c r="S15" s="10">
        <f>SUM(S4:S14)</f>
        <v>300</v>
      </c>
      <c r="T15" s="10">
        <f>SUM(T4:T14)</f>
        <v>662</v>
      </c>
      <c r="U15" s="10">
        <f>SUM(U4:U14)</f>
        <v>0</v>
      </c>
    </row>
  </sheetData>
  <pageMargins left="0.25" right="0.25" top="0.75" bottom="0.75" header="0.3" footer="0.3"/>
  <pageSetup paperSize="8" scale="9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zoomScaleNormal="100" workbookViewId="0">
      <pane ySplit="3" topLeftCell="A4" activePane="bottomLeft" state="frozen"/>
      <selection activeCell="B1" sqref="B1"/>
      <selection pane="bottomLeft"/>
    </sheetView>
  </sheetViews>
  <sheetFormatPr defaultRowHeight="13.2" x14ac:dyDescent="0.25"/>
  <cols>
    <col min="1" max="1" width="14.21875" bestFit="1" customWidth="1"/>
    <col min="2" max="2" width="24" customWidth="1"/>
    <col min="3" max="3" width="12.109375" customWidth="1"/>
    <col min="4" max="4" width="23.33203125" customWidth="1"/>
    <col min="5" max="5" width="8.88671875" customWidth="1"/>
    <col min="6" max="6" width="11.33203125" customWidth="1"/>
    <col min="7" max="7" width="13.109375" customWidth="1"/>
    <col min="8" max="8" width="15.44140625" customWidth="1"/>
    <col min="9" max="9" width="19.44140625" customWidth="1"/>
    <col min="10" max="11" width="17.77734375" customWidth="1"/>
    <col min="12" max="12" width="17.21875" customWidth="1"/>
    <col min="13" max="17" width="8.88671875" customWidth="1"/>
    <col min="18" max="18" width="11.5546875" customWidth="1"/>
  </cols>
  <sheetData>
    <row r="1" spans="1:21" ht="34.799999999999997" customHeight="1" x14ac:dyDescent="0.35">
      <c r="A1" s="81" t="s">
        <v>574</v>
      </c>
    </row>
    <row r="3" spans="1:21" ht="106.2" customHeight="1" x14ac:dyDescent="0.25">
      <c r="A3" s="30" t="s">
        <v>351</v>
      </c>
      <c r="B3" s="30" t="s">
        <v>352</v>
      </c>
      <c r="C3" s="30" t="s">
        <v>353</v>
      </c>
      <c r="D3" s="31" t="s">
        <v>354</v>
      </c>
      <c r="E3" s="31" t="s">
        <v>415</v>
      </c>
      <c r="F3" s="31" t="s">
        <v>141</v>
      </c>
      <c r="G3" s="31" t="s">
        <v>142</v>
      </c>
      <c r="H3" s="31" t="s">
        <v>416</v>
      </c>
      <c r="I3" s="32" t="s">
        <v>417</v>
      </c>
      <c r="J3" s="32" t="s">
        <v>532</v>
      </c>
      <c r="K3" s="33" t="s">
        <v>418</v>
      </c>
      <c r="L3" s="31" t="s">
        <v>270</v>
      </c>
      <c r="M3" s="31" t="s">
        <v>230</v>
      </c>
      <c r="N3" s="31" t="s">
        <v>419</v>
      </c>
      <c r="O3" s="31" t="s">
        <v>34</v>
      </c>
      <c r="P3" s="31" t="s">
        <v>33</v>
      </c>
      <c r="Q3" s="31" t="s">
        <v>252</v>
      </c>
      <c r="R3" s="20" t="s">
        <v>420</v>
      </c>
      <c r="S3" s="36" t="s">
        <v>267</v>
      </c>
      <c r="T3" s="37" t="s">
        <v>268</v>
      </c>
      <c r="U3" s="38" t="s">
        <v>269</v>
      </c>
    </row>
    <row r="4" spans="1:21" ht="79.2" x14ac:dyDescent="0.25">
      <c r="A4" s="3" t="s">
        <v>39</v>
      </c>
      <c r="B4" s="48" t="s">
        <v>1</v>
      </c>
      <c r="C4" s="47">
        <v>0.2</v>
      </c>
      <c r="D4" s="4" t="s">
        <v>266</v>
      </c>
      <c r="E4" s="12">
        <v>8</v>
      </c>
      <c r="F4" s="4" t="s">
        <v>247</v>
      </c>
      <c r="G4" s="2" t="s">
        <v>367</v>
      </c>
      <c r="H4" s="17" t="s">
        <v>391</v>
      </c>
      <c r="I4" s="2" t="s">
        <v>284</v>
      </c>
      <c r="J4" s="2" t="s">
        <v>474</v>
      </c>
      <c r="K4" s="2" t="s">
        <v>430</v>
      </c>
      <c r="L4" s="1"/>
      <c r="M4" s="10"/>
      <c r="N4" s="10"/>
      <c r="O4" s="10"/>
      <c r="P4" s="10"/>
      <c r="Q4" s="10"/>
      <c r="R4" s="18" t="s">
        <v>349</v>
      </c>
      <c r="S4" s="43"/>
      <c r="T4" s="43"/>
      <c r="U4" s="43"/>
    </row>
    <row r="5" spans="1:21" x14ac:dyDescent="0.25">
      <c r="A5" s="74" t="s">
        <v>259</v>
      </c>
      <c r="B5" s="75" t="s">
        <v>469</v>
      </c>
      <c r="C5" s="77">
        <v>15.62</v>
      </c>
      <c r="D5" s="24"/>
      <c r="E5" s="24"/>
      <c r="F5" s="24"/>
      <c r="G5" s="24"/>
      <c r="H5" s="24"/>
      <c r="I5" s="24"/>
      <c r="J5" s="24"/>
      <c r="K5" s="24"/>
      <c r="L5" s="24"/>
      <c r="M5" s="73"/>
      <c r="N5" s="73"/>
      <c r="O5" s="73"/>
      <c r="P5" s="73"/>
      <c r="Q5" s="73"/>
      <c r="R5" s="24" t="s">
        <v>316</v>
      </c>
      <c r="S5" s="73"/>
      <c r="T5" s="73"/>
      <c r="U5" s="73"/>
    </row>
    <row r="6" spans="1:21" x14ac:dyDescent="0.25">
      <c r="A6" s="74" t="s">
        <v>260</v>
      </c>
      <c r="B6" s="75" t="s">
        <v>470</v>
      </c>
      <c r="C6" s="77">
        <v>21.67</v>
      </c>
      <c r="D6" s="24"/>
      <c r="E6" s="24"/>
      <c r="F6" s="24"/>
      <c r="G6" s="24"/>
      <c r="H6" s="24"/>
      <c r="I6" s="24"/>
      <c r="J6" s="24"/>
      <c r="K6" s="24"/>
      <c r="L6" s="24"/>
      <c r="M6" s="73"/>
      <c r="N6" s="73"/>
      <c r="O6" s="73"/>
      <c r="P6" s="73"/>
      <c r="Q6" s="73"/>
      <c r="R6" s="24" t="s">
        <v>316</v>
      </c>
      <c r="S6" s="73"/>
      <c r="T6" s="73"/>
      <c r="U6" s="73"/>
    </row>
    <row r="7" spans="1:21" x14ac:dyDescent="0.25">
      <c r="A7" s="74" t="s">
        <v>257</v>
      </c>
      <c r="B7" s="75" t="s">
        <v>471</v>
      </c>
      <c r="C7" s="77">
        <v>14.48</v>
      </c>
      <c r="D7" s="24"/>
      <c r="E7" s="24"/>
      <c r="F7" s="24"/>
      <c r="G7" s="24"/>
      <c r="H7" s="24"/>
      <c r="I7" s="24"/>
      <c r="J7" s="24"/>
      <c r="K7" s="24"/>
      <c r="L7" s="24"/>
      <c r="M7" s="73"/>
      <c r="N7" s="73"/>
      <c r="O7" s="73"/>
      <c r="P7" s="73"/>
      <c r="Q7" s="73"/>
      <c r="R7" s="24" t="s">
        <v>316</v>
      </c>
      <c r="S7" s="73"/>
      <c r="T7" s="73"/>
      <c r="U7" s="73"/>
    </row>
    <row r="8" spans="1:21" ht="171.6" x14ac:dyDescent="0.25">
      <c r="A8" s="3" t="s">
        <v>165</v>
      </c>
      <c r="B8" s="48" t="s">
        <v>189</v>
      </c>
      <c r="C8" s="47">
        <v>0.51</v>
      </c>
      <c r="D8" s="4" t="s">
        <v>266</v>
      </c>
      <c r="E8" s="12">
        <v>18</v>
      </c>
      <c r="F8" s="4" t="s">
        <v>247</v>
      </c>
      <c r="G8" s="40" t="s">
        <v>382</v>
      </c>
      <c r="H8" s="42" t="s">
        <v>241</v>
      </c>
      <c r="I8" s="42" t="s">
        <v>475</v>
      </c>
      <c r="J8" s="4"/>
      <c r="K8" s="40" t="s">
        <v>431</v>
      </c>
      <c r="L8" s="4"/>
      <c r="M8" s="43">
        <v>17</v>
      </c>
      <c r="N8" s="43"/>
      <c r="O8" s="43"/>
      <c r="P8" s="43"/>
      <c r="Q8" s="43"/>
      <c r="R8" s="18" t="s">
        <v>349</v>
      </c>
      <c r="S8" s="43"/>
      <c r="T8" s="43"/>
      <c r="U8" s="43"/>
    </row>
    <row r="9" spans="1:21" ht="171.6" x14ac:dyDescent="0.25">
      <c r="A9" s="3" t="s">
        <v>174</v>
      </c>
      <c r="B9" s="48" t="s">
        <v>195</v>
      </c>
      <c r="C9" s="47">
        <v>0.51</v>
      </c>
      <c r="D9" s="4" t="s">
        <v>266</v>
      </c>
      <c r="E9" s="12">
        <v>18</v>
      </c>
      <c r="F9" s="4" t="s">
        <v>247</v>
      </c>
      <c r="G9" s="40" t="s">
        <v>382</v>
      </c>
      <c r="H9" s="42" t="s">
        <v>241</v>
      </c>
      <c r="I9" s="40" t="s">
        <v>476</v>
      </c>
      <c r="J9" s="40" t="s">
        <v>477</v>
      </c>
      <c r="K9" s="40" t="s">
        <v>430</v>
      </c>
      <c r="L9" s="4"/>
      <c r="M9" s="43">
        <v>9</v>
      </c>
      <c r="N9" s="43"/>
      <c r="O9" s="43"/>
      <c r="P9" s="43"/>
      <c r="Q9" s="43"/>
      <c r="R9" s="18" t="s">
        <v>349</v>
      </c>
      <c r="S9" s="43"/>
      <c r="T9" s="43"/>
      <c r="U9" s="43"/>
    </row>
    <row r="10" spans="1:21" ht="92.4" x14ac:dyDescent="0.25">
      <c r="A10" s="3" t="s">
        <v>180</v>
      </c>
      <c r="B10" s="48" t="s">
        <v>200</v>
      </c>
      <c r="C10" s="47">
        <v>3</v>
      </c>
      <c r="D10" s="4" t="s">
        <v>266</v>
      </c>
      <c r="E10" s="12">
        <v>90</v>
      </c>
      <c r="F10" s="4" t="s">
        <v>247</v>
      </c>
      <c r="G10" s="40" t="s">
        <v>367</v>
      </c>
      <c r="H10" s="40" t="s">
        <v>348</v>
      </c>
      <c r="I10" s="4"/>
      <c r="J10" s="4"/>
      <c r="K10" s="40" t="s">
        <v>430</v>
      </c>
      <c r="L10" s="4" t="s">
        <v>487</v>
      </c>
      <c r="M10" s="43">
        <v>100</v>
      </c>
      <c r="N10" s="43">
        <v>90</v>
      </c>
      <c r="O10" s="43">
        <v>3</v>
      </c>
      <c r="P10" s="43">
        <v>45</v>
      </c>
      <c r="Q10" s="43"/>
      <c r="R10" s="19" t="s">
        <v>350</v>
      </c>
      <c r="S10" s="43">
        <v>90</v>
      </c>
      <c r="T10" s="43"/>
      <c r="U10" s="43"/>
    </row>
    <row r="11" spans="1:21" ht="171.6" x14ac:dyDescent="0.25">
      <c r="A11" s="3" t="s">
        <v>183</v>
      </c>
      <c r="B11" s="48" t="s">
        <v>203</v>
      </c>
      <c r="C11" s="47">
        <v>4.47</v>
      </c>
      <c r="D11" s="4" t="s">
        <v>266</v>
      </c>
      <c r="E11" s="12">
        <v>134</v>
      </c>
      <c r="F11" s="4" t="s">
        <v>247</v>
      </c>
      <c r="G11" s="40"/>
      <c r="H11" s="40" t="s">
        <v>241</v>
      </c>
      <c r="I11" s="40" t="s">
        <v>295</v>
      </c>
      <c r="J11" s="40" t="s">
        <v>296</v>
      </c>
      <c r="K11" s="40" t="s">
        <v>430</v>
      </c>
      <c r="L11" s="40" t="s">
        <v>398</v>
      </c>
      <c r="M11" s="43"/>
      <c r="N11" s="43">
        <v>58</v>
      </c>
      <c r="O11" s="43">
        <v>3</v>
      </c>
      <c r="P11" s="43">
        <v>58</v>
      </c>
      <c r="Q11" s="43"/>
      <c r="R11" s="19" t="s">
        <v>350</v>
      </c>
      <c r="S11" s="43">
        <v>58</v>
      </c>
      <c r="T11" s="43"/>
      <c r="U11" s="43"/>
    </row>
    <row r="12" spans="1:21" ht="171.6" x14ac:dyDescent="0.25">
      <c r="A12" s="3" t="s">
        <v>175</v>
      </c>
      <c r="B12" s="48" t="s">
        <v>195</v>
      </c>
      <c r="C12" s="47">
        <v>2.21</v>
      </c>
      <c r="D12" s="4" t="s">
        <v>266</v>
      </c>
      <c r="E12" s="12">
        <v>66</v>
      </c>
      <c r="F12" s="4" t="s">
        <v>247</v>
      </c>
      <c r="G12" s="40" t="s">
        <v>383</v>
      </c>
      <c r="H12" s="40" t="s">
        <v>392</v>
      </c>
      <c r="I12" s="40" t="s">
        <v>478</v>
      </c>
      <c r="J12" s="40" t="s">
        <v>479</v>
      </c>
      <c r="K12" s="40" t="s">
        <v>430</v>
      </c>
      <c r="L12" s="4"/>
      <c r="M12" s="43">
        <v>68</v>
      </c>
      <c r="N12" s="43"/>
      <c r="O12" s="43"/>
      <c r="P12" s="43"/>
      <c r="Q12" s="43"/>
      <c r="R12" s="18" t="s">
        <v>349</v>
      </c>
      <c r="S12" s="43"/>
      <c r="T12" s="43"/>
      <c r="U12" s="43"/>
    </row>
    <row r="13" spans="1:21" x14ac:dyDescent="0.25">
      <c r="A13" s="3" t="s">
        <v>283</v>
      </c>
      <c r="B13" s="48" t="s">
        <v>472</v>
      </c>
      <c r="C13" s="47">
        <v>3.58</v>
      </c>
      <c r="D13" s="4"/>
      <c r="E13" s="4"/>
      <c r="F13" s="4"/>
      <c r="G13" s="4"/>
      <c r="H13" s="4"/>
      <c r="I13" s="4"/>
      <c r="J13" s="4"/>
      <c r="K13" s="4"/>
      <c r="L13" s="4"/>
      <c r="M13" s="43"/>
      <c r="N13" s="43"/>
      <c r="O13" s="43"/>
      <c r="P13" s="43"/>
      <c r="Q13" s="43"/>
      <c r="R13" s="24" t="s">
        <v>316</v>
      </c>
      <c r="S13" s="43"/>
      <c r="T13" s="43"/>
      <c r="U13" s="43"/>
    </row>
    <row r="14" spans="1:21" ht="171.6" x14ac:dyDescent="0.25">
      <c r="A14" s="3" t="s">
        <v>178</v>
      </c>
      <c r="B14" s="48" t="s">
        <v>198</v>
      </c>
      <c r="C14" s="47">
        <v>1.98</v>
      </c>
      <c r="D14" s="4" t="s">
        <v>266</v>
      </c>
      <c r="E14" s="12">
        <v>71</v>
      </c>
      <c r="F14" s="4" t="s">
        <v>247</v>
      </c>
      <c r="G14" s="40" t="s">
        <v>355</v>
      </c>
      <c r="H14" s="40" t="s">
        <v>392</v>
      </c>
      <c r="I14" s="40" t="s">
        <v>480</v>
      </c>
      <c r="J14" s="40" t="s">
        <v>481</v>
      </c>
      <c r="K14" s="40" t="s">
        <v>430</v>
      </c>
      <c r="L14" s="40" t="s">
        <v>294</v>
      </c>
      <c r="M14" s="43">
        <v>30</v>
      </c>
      <c r="N14" s="43">
        <v>30</v>
      </c>
      <c r="O14" s="43">
        <v>3</v>
      </c>
      <c r="P14" s="43">
        <v>30</v>
      </c>
      <c r="Q14" s="43"/>
      <c r="R14" s="19" t="s">
        <v>350</v>
      </c>
      <c r="S14" s="43">
        <v>30</v>
      </c>
      <c r="T14" s="43"/>
      <c r="U14" s="43"/>
    </row>
    <row r="15" spans="1:21" x14ac:dyDescent="0.25">
      <c r="A15" s="74" t="s">
        <v>258</v>
      </c>
      <c r="B15" s="75" t="s">
        <v>473</v>
      </c>
      <c r="C15" s="77">
        <v>5.52</v>
      </c>
      <c r="D15" s="24"/>
      <c r="E15" s="24"/>
      <c r="F15" s="24"/>
      <c r="G15" s="24"/>
      <c r="H15" s="24"/>
      <c r="I15" s="24"/>
      <c r="J15" s="24"/>
      <c r="K15" s="24"/>
      <c r="L15" s="24"/>
      <c r="M15" s="73"/>
      <c r="N15" s="73"/>
      <c r="O15" s="73"/>
      <c r="P15" s="73"/>
      <c r="Q15" s="73"/>
      <c r="R15" s="24" t="s">
        <v>316</v>
      </c>
      <c r="S15" s="73"/>
      <c r="T15" s="73"/>
      <c r="U15" s="73"/>
    </row>
    <row r="16" spans="1:21" ht="105.6" x14ac:dyDescent="0.25">
      <c r="A16" s="3" t="s">
        <v>40</v>
      </c>
      <c r="B16" s="48" t="s">
        <v>221</v>
      </c>
      <c r="C16" s="47">
        <v>1.6400000000000001</v>
      </c>
      <c r="D16" s="4" t="s">
        <v>266</v>
      </c>
      <c r="E16" s="12">
        <v>59</v>
      </c>
      <c r="F16" s="4" t="s">
        <v>247</v>
      </c>
      <c r="G16" s="40" t="s">
        <v>385</v>
      </c>
      <c r="H16" s="40" t="s">
        <v>380</v>
      </c>
      <c r="I16" s="40" t="s">
        <v>284</v>
      </c>
      <c r="J16" s="40" t="s">
        <v>285</v>
      </c>
      <c r="K16" s="40" t="s">
        <v>431</v>
      </c>
      <c r="L16" s="4"/>
      <c r="M16" s="43"/>
      <c r="N16" s="43">
        <v>27</v>
      </c>
      <c r="O16" s="43"/>
      <c r="P16" s="43"/>
      <c r="Q16" s="43"/>
      <c r="R16" s="19" t="s">
        <v>350</v>
      </c>
      <c r="S16" s="43"/>
      <c r="T16" s="43">
        <v>27</v>
      </c>
      <c r="U16" s="43"/>
    </row>
    <row r="17" spans="1:21" ht="132" x14ac:dyDescent="0.25">
      <c r="A17" s="3" t="s">
        <v>69</v>
      </c>
      <c r="B17" s="48" t="s">
        <v>240</v>
      </c>
      <c r="C17" s="47">
        <v>25.23</v>
      </c>
      <c r="D17" s="4" t="s">
        <v>266</v>
      </c>
      <c r="E17" s="12">
        <v>505</v>
      </c>
      <c r="F17" s="4" t="s">
        <v>390</v>
      </c>
      <c r="G17" s="40" t="s">
        <v>366</v>
      </c>
      <c r="H17" s="40"/>
      <c r="I17" s="40" t="s">
        <v>545</v>
      </c>
      <c r="J17" s="40" t="s">
        <v>278</v>
      </c>
      <c r="K17" s="40" t="s">
        <v>430</v>
      </c>
      <c r="L17" s="40" t="s">
        <v>546</v>
      </c>
      <c r="M17" s="43">
        <v>592</v>
      </c>
      <c r="N17" s="43">
        <v>236</v>
      </c>
      <c r="O17" s="43">
        <v>3</v>
      </c>
      <c r="P17" s="43">
        <v>55</v>
      </c>
      <c r="Q17" s="43"/>
      <c r="R17" s="19" t="s">
        <v>350</v>
      </c>
      <c r="S17" s="43">
        <f>(P17*2)</f>
        <v>110</v>
      </c>
      <c r="T17" s="43">
        <f>(N17-S17)</f>
        <v>126</v>
      </c>
      <c r="U17" s="43"/>
    </row>
    <row r="18" spans="1:21" ht="171.6" x14ac:dyDescent="0.25">
      <c r="A18" s="3" t="s">
        <v>238</v>
      </c>
      <c r="B18" s="48" t="s">
        <v>239</v>
      </c>
      <c r="C18" s="47">
        <v>0.64</v>
      </c>
      <c r="D18" s="4" t="s">
        <v>266</v>
      </c>
      <c r="E18" s="12">
        <v>23</v>
      </c>
      <c r="F18" s="4" t="s">
        <v>247</v>
      </c>
      <c r="G18" s="40" t="s">
        <v>355</v>
      </c>
      <c r="H18" s="40" t="s">
        <v>393</v>
      </c>
      <c r="I18" s="40" t="s">
        <v>480</v>
      </c>
      <c r="J18" s="4"/>
      <c r="K18" s="40" t="s">
        <v>430</v>
      </c>
      <c r="L18" s="4"/>
      <c r="M18" s="43"/>
      <c r="N18" s="43">
        <v>23</v>
      </c>
      <c r="O18" s="43">
        <v>3</v>
      </c>
      <c r="P18" s="43">
        <v>23</v>
      </c>
      <c r="Q18" s="43"/>
      <c r="R18" s="19" t="s">
        <v>350</v>
      </c>
      <c r="S18" s="43">
        <v>23</v>
      </c>
      <c r="T18" s="43"/>
      <c r="U18" s="43"/>
    </row>
    <row r="19" spans="1:21" ht="132" x14ac:dyDescent="0.25">
      <c r="A19" s="3" t="s">
        <v>244</v>
      </c>
      <c r="B19" s="48" t="s">
        <v>206</v>
      </c>
      <c r="C19" s="47">
        <v>46.11</v>
      </c>
      <c r="D19" s="4" t="s">
        <v>266</v>
      </c>
      <c r="E19" s="12">
        <v>922</v>
      </c>
      <c r="F19" s="4" t="s">
        <v>247</v>
      </c>
      <c r="G19" s="40" t="s">
        <v>363</v>
      </c>
      <c r="H19" s="40"/>
      <c r="I19" s="4"/>
      <c r="J19" s="4"/>
      <c r="K19" s="40" t="s">
        <v>430</v>
      </c>
      <c r="L19" s="40" t="s">
        <v>488</v>
      </c>
      <c r="M19" s="43">
        <v>700</v>
      </c>
      <c r="N19" s="43">
        <v>504</v>
      </c>
      <c r="O19" s="43">
        <v>5</v>
      </c>
      <c r="P19" s="43">
        <v>68</v>
      </c>
      <c r="Q19" s="43"/>
      <c r="R19" s="19" t="s">
        <v>350</v>
      </c>
      <c r="S19" s="43"/>
      <c r="T19" s="43">
        <f>(N19/10)*5</f>
        <v>252</v>
      </c>
      <c r="U19" s="43">
        <f>(N19/10)*5</f>
        <v>252</v>
      </c>
    </row>
    <row r="20" spans="1:21" ht="118.8" x14ac:dyDescent="0.25">
      <c r="A20" s="3" t="s">
        <v>73</v>
      </c>
      <c r="B20" s="48" t="s">
        <v>8</v>
      </c>
      <c r="C20" s="47">
        <v>20.66</v>
      </c>
      <c r="D20" s="4" t="s">
        <v>266</v>
      </c>
      <c r="E20" s="12">
        <v>413</v>
      </c>
      <c r="F20" s="4" t="s">
        <v>247</v>
      </c>
      <c r="G20" s="40" t="s">
        <v>386</v>
      </c>
      <c r="H20" s="40" t="s">
        <v>348</v>
      </c>
      <c r="I20" s="40" t="s">
        <v>425</v>
      </c>
      <c r="J20" s="42" t="s">
        <v>528</v>
      </c>
      <c r="K20" s="40" t="s">
        <v>430</v>
      </c>
      <c r="L20" s="42" t="s">
        <v>529</v>
      </c>
      <c r="M20" s="43">
        <v>220</v>
      </c>
      <c r="N20" s="43">
        <v>150</v>
      </c>
      <c r="O20" s="43">
        <v>3</v>
      </c>
      <c r="P20" s="43">
        <v>55</v>
      </c>
      <c r="Q20" s="43"/>
      <c r="R20" s="19" t="s">
        <v>350</v>
      </c>
      <c r="S20" s="43">
        <v>110</v>
      </c>
      <c r="T20" s="43">
        <f>(N20-S20)</f>
        <v>40</v>
      </c>
      <c r="U20" s="43"/>
    </row>
    <row r="21" spans="1:21" ht="105.6" x14ac:dyDescent="0.25">
      <c r="A21" s="3" t="s">
        <v>74</v>
      </c>
      <c r="B21" s="48" t="s">
        <v>9</v>
      </c>
      <c r="C21" s="47">
        <v>2.67</v>
      </c>
      <c r="D21" s="4" t="s">
        <v>266</v>
      </c>
      <c r="E21" s="12">
        <v>80</v>
      </c>
      <c r="F21" s="4" t="s">
        <v>390</v>
      </c>
      <c r="G21" s="40" t="s">
        <v>362</v>
      </c>
      <c r="H21" s="40" t="s">
        <v>380</v>
      </c>
      <c r="I21" s="40" t="s">
        <v>426</v>
      </c>
      <c r="J21" s="40" t="s">
        <v>288</v>
      </c>
      <c r="K21" s="40" t="s">
        <v>431</v>
      </c>
      <c r="L21" s="4"/>
      <c r="M21" s="43"/>
      <c r="N21" s="43">
        <v>40</v>
      </c>
      <c r="O21" s="43"/>
      <c r="P21" s="43"/>
      <c r="Q21" s="43"/>
      <c r="R21" s="19" t="s">
        <v>350</v>
      </c>
      <c r="S21" s="43"/>
      <c r="T21" s="43">
        <v>40</v>
      </c>
      <c r="U21" s="43"/>
    </row>
    <row r="22" spans="1:21" ht="92.4" x14ac:dyDescent="0.25">
      <c r="A22" s="3" t="s">
        <v>75</v>
      </c>
      <c r="B22" s="48" t="s">
        <v>10</v>
      </c>
      <c r="C22" s="47">
        <v>3.15</v>
      </c>
      <c r="D22" s="4" t="s">
        <v>266</v>
      </c>
      <c r="E22" s="12">
        <v>95</v>
      </c>
      <c r="F22" s="4" t="s">
        <v>247</v>
      </c>
      <c r="G22" s="40" t="s">
        <v>367</v>
      </c>
      <c r="H22" s="40" t="s">
        <v>348</v>
      </c>
      <c r="I22" s="40" t="s">
        <v>293</v>
      </c>
      <c r="J22" s="4"/>
      <c r="K22" s="40" t="s">
        <v>431</v>
      </c>
      <c r="L22" s="4" t="s">
        <v>487</v>
      </c>
      <c r="M22" s="43"/>
      <c r="N22" s="43">
        <v>95</v>
      </c>
      <c r="O22" s="43"/>
      <c r="P22" s="43"/>
      <c r="Q22" s="43"/>
      <c r="R22" s="19" t="s">
        <v>350</v>
      </c>
      <c r="S22" s="43"/>
      <c r="T22" s="43">
        <v>95</v>
      </c>
      <c r="U22" s="43"/>
    </row>
    <row r="23" spans="1:21" ht="118.8" x14ac:dyDescent="0.25">
      <c r="A23" s="3" t="s">
        <v>77</v>
      </c>
      <c r="B23" s="48" t="s">
        <v>147</v>
      </c>
      <c r="C23" s="47">
        <v>28.35</v>
      </c>
      <c r="D23" s="4" t="s">
        <v>266</v>
      </c>
      <c r="E23" s="12">
        <v>513</v>
      </c>
      <c r="F23" s="4" t="s">
        <v>390</v>
      </c>
      <c r="G23" s="40" t="s">
        <v>364</v>
      </c>
      <c r="H23" s="40"/>
      <c r="I23" s="40" t="s">
        <v>547</v>
      </c>
      <c r="J23" s="40" t="s">
        <v>279</v>
      </c>
      <c r="K23" s="40" t="s">
        <v>430</v>
      </c>
      <c r="L23" s="4"/>
      <c r="M23" s="43"/>
      <c r="N23" s="43"/>
      <c r="O23" s="43"/>
      <c r="P23" s="43"/>
      <c r="Q23" s="43"/>
      <c r="R23" s="18" t="s">
        <v>349</v>
      </c>
      <c r="S23" s="43"/>
      <c r="T23" s="43"/>
      <c r="U23" s="43"/>
    </row>
    <row r="24" spans="1:21" ht="79.2" x14ac:dyDescent="0.25">
      <c r="A24" s="3" t="s">
        <v>78</v>
      </c>
      <c r="B24" s="48" t="s">
        <v>11</v>
      </c>
      <c r="C24" s="47">
        <v>2.46</v>
      </c>
      <c r="D24" s="4" t="s">
        <v>266</v>
      </c>
      <c r="E24" s="12">
        <v>74</v>
      </c>
      <c r="F24" s="4" t="s">
        <v>247</v>
      </c>
      <c r="G24" s="40" t="s">
        <v>367</v>
      </c>
      <c r="H24" s="42"/>
      <c r="I24" s="4"/>
      <c r="J24" s="4"/>
      <c r="K24" s="40" t="s">
        <v>431</v>
      </c>
      <c r="L24" s="4"/>
      <c r="M24" s="43"/>
      <c r="N24" s="43"/>
      <c r="O24" s="43"/>
      <c r="P24" s="43"/>
      <c r="Q24" s="43"/>
      <c r="R24" s="18" t="s">
        <v>349</v>
      </c>
      <c r="S24" s="43"/>
      <c r="T24" s="43"/>
      <c r="U24" s="43"/>
    </row>
    <row r="25" spans="1:21" ht="171.6" x14ac:dyDescent="0.25">
      <c r="A25" s="3" t="s">
        <v>81</v>
      </c>
      <c r="B25" s="48" t="s">
        <v>128</v>
      </c>
      <c r="C25" s="47">
        <v>17.96</v>
      </c>
      <c r="D25" s="4" t="s">
        <v>266</v>
      </c>
      <c r="E25" s="12">
        <v>359</v>
      </c>
      <c r="F25" s="4" t="s">
        <v>390</v>
      </c>
      <c r="G25" s="40" t="s">
        <v>384</v>
      </c>
      <c r="H25" s="40" t="s">
        <v>394</v>
      </c>
      <c r="I25" s="40" t="s">
        <v>282</v>
      </c>
      <c r="J25" s="40" t="s">
        <v>482</v>
      </c>
      <c r="K25" s="40" t="s">
        <v>430</v>
      </c>
      <c r="L25" s="40" t="s">
        <v>548</v>
      </c>
      <c r="M25" s="43"/>
      <c r="N25" s="43">
        <v>320</v>
      </c>
      <c r="O25" s="43">
        <v>3</v>
      </c>
      <c r="P25" s="43">
        <v>55</v>
      </c>
      <c r="Q25" s="43"/>
      <c r="R25" s="19" t="s">
        <v>350</v>
      </c>
      <c r="S25" s="43">
        <f>(P25*2)</f>
        <v>110</v>
      </c>
      <c r="T25" s="43">
        <f>(N25-S25)</f>
        <v>210</v>
      </c>
      <c r="U25" s="43"/>
    </row>
    <row r="26" spans="1:21" ht="79.2" x14ac:dyDescent="0.25">
      <c r="A26" s="3" t="s">
        <v>94</v>
      </c>
      <c r="B26" s="48" t="s">
        <v>146</v>
      </c>
      <c r="C26" s="47">
        <v>0.99</v>
      </c>
      <c r="D26" s="4" t="s">
        <v>266</v>
      </c>
      <c r="E26" s="12">
        <v>36</v>
      </c>
      <c r="F26" s="4" t="s">
        <v>247</v>
      </c>
      <c r="G26" s="40"/>
      <c r="H26" s="40" t="s">
        <v>348</v>
      </c>
      <c r="I26" s="40" t="s">
        <v>483</v>
      </c>
      <c r="J26" s="4"/>
      <c r="K26" s="40" t="s">
        <v>431</v>
      </c>
      <c r="L26" s="4"/>
      <c r="M26" s="43"/>
      <c r="N26" s="43"/>
      <c r="O26" s="43"/>
      <c r="P26" s="43"/>
      <c r="Q26" s="43"/>
      <c r="R26" s="18" t="s">
        <v>349</v>
      </c>
      <c r="S26" s="43"/>
      <c r="T26" s="43"/>
      <c r="U26" s="43"/>
    </row>
    <row r="27" spans="1:21" ht="26.4" x14ac:dyDescent="0.25">
      <c r="A27" s="74" t="s">
        <v>256</v>
      </c>
      <c r="B27" s="75" t="s">
        <v>277</v>
      </c>
      <c r="C27" s="77">
        <v>36.82</v>
      </c>
      <c r="D27" s="24"/>
      <c r="E27" s="24"/>
      <c r="F27" s="24"/>
      <c r="G27" s="24"/>
      <c r="H27" s="24"/>
      <c r="I27" s="24"/>
      <c r="J27" s="24"/>
      <c r="K27" s="24"/>
      <c r="L27" s="24"/>
      <c r="M27" s="73"/>
      <c r="N27" s="73"/>
      <c r="O27" s="73"/>
      <c r="P27" s="73"/>
      <c r="Q27" s="73"/>
      <c r="R27" s="24" t="s">
        <v>316</v>
      </c>
      <c r="S27" s="73"/>
      <c r="T27" s="73"/>
      <c r="U27" s="73"/>
    </row>
    <row r="28" spans="1:21" ht="92.4" x14ac:dyDescent="0.25">
      <c r="A28" s="3" t="s">
        <v>158</v>
      </c>
      <c r="B28" s="48" t="s">
        <v>189</v>
      </c>
      <c r="C28" s="47">
        <v>1.41</v>
      </c>
      <c r="D28" s="4" t="s">
        <v>266</v>
      </c>
      <c r="E28" s="12">
        <v>51</v>
      </c>
      <c r="F28" s="4" t="s">
        <v>247</v>
      </c>
      <c r="G28" s="40" t="s">
        <v>383</v>
      </c>
      <c r="H28" s="40" t="s">
        <v>348</v>
      </c>
      <c r="I28" s="4"/>
      <c r="J28" s="4"/>
      <c r="K28" s="40" t="s">
        <v>430</v>
      </c>
      <c r="L28" s="4" t="s">
        <v>487</v>
      </c>
      <c r="M28" s="43"/>
      <c r="N28" s="43">
        <v>51</v>
      </c>
      <c r="O28" s="43">
        <v>3</v>
      </c>
      <c r="P28" s="43">
        <v>51</v>
      </c>
      <c r="Q28" s="43"/>
      <c r="R28" s="19" t="s">
        <v>350</v>
      </c>
      <c r="S28" s="43">
        <v>51</v>
      </c>
      <c r="T28" s="43"/>
      <c r="U28" s="43"/>
    </row>
    <row r="29" spans="1:21" ht="132" x14ac:dyDescent="0.25">
      <c r="A29" s="3" t="s">
        <v>160</v>
      </c>
      <c r="B29" s="48" t="s">
        <v>161</v>
      </c>
      <c r="C29" s="47">
        <v>22.69</v>
      </c>
      <c r="D29" s="4" t="s">
        <v>266</v>
      </c>
      <c r="E29" s="12">
        <v>454</v>
      </c>
      <c r="F29" s="4" t="s">
        <v>390</v>
      </c>
      <c r="G29" s="40" t="s">
        <v>387</v>
      </c>
      <c r="H29" s="40" t="s">
        <v>395</v>
      </c>
      <c r="I29" s="40" t="s">
        <v>427</v>
      </c>
      <c r="J29" s="4"/>
      <c r="K29" s="40" t="s">
        <v>430</v>
      </c>
      <c r="L29" s="4"/>
      <c r="M29" s="43"/>
      <c r="N29" s="43">
        <v>375</v>
      </c>
      <c r="O29" s="43">
        <v>3</v>
      </c>
      <c r="P29" s="43">
        <v>55</v>
      </c>
      <c r="Q29" s="43"/>
      <c r="R29" s="19" t="s">
        <v>350</v>
      </c>
      <c r="S29" s="43">
        <f>(P29*2)</f>
        <v>110</v>
      </c>
      <c r="T29" s="43">
        <f>(N29-S29)</f>
        <v>265</v>
      </c>
      <c r="U29" s="43"/>
    </row>
    <row r="30" spans="1:21" ht="171.6" x14ac:dyDescent="0.25">
      <c r="A30" s="3" t="s">
        <v>54</v>
      </c>
      <c r="B30" s="48" t="s">
        <v>254</v>
      </c>
      <c r="C30" s="47">
        <v>0.82</v>
      </c>
      <c r="D30" s="4" t="s">
        <v>266</v>
      </c>
      <c r="E30" s="12">
        <v>30</v>
      </c>
      <c r="F30" s="4" t="s">
        <v>247</v>
      </c>
      <c r="G30" s="40" t="s">
        <v>366</v>
      </c>
      <c r="H30" s="40" t="s">
        <v>241</v>
      </c>
      <c r="I30" s="40" t="s">
        <v>287</v>
      </c>
      <c r="J30" s="4"/>
      <c r="K30" s="40" t="s">
        <v>431</v>
      </c>
      <c r="L30" s="4"/>
      <c r="M30" s="43"/>
      <c r="N30" s="43"/>
      <c r="O30" s="43"/>
      <c r="P30" s="43"/>
      <c r="Q30" s="43"/>
      <c r="R30" s="18" t="s">
        <v>349</v>
      </c>
      <c r="S30" s="43"/>
      <c r="T30" s="43"/>
      <c r="U30" s="43"/>
    </row>
    <row r="31" spans="1:21" ht="105.6" x14ac:dyDescent="0.25">
      <c r="A31" s="3" t="s">
        <v>100</v>
      </c>
      <c r="B31" s="48" t="s">
        <v>188</v>
      </c>
      <c r="C31" s="47">
        <v>4.68</v>
      </c>
      <c r="D31" s="4" t="s">
        <v>266</v>
      </c>
      <c r="E31" s="12">
        <v>140</v>
      </c>
      <c r="F31" s="4" t="s">
        <v>247</v>
      </c>
      <c r="G31" s="40" t="s">
        <v>245</v>
      </c>
      <c r="H31" s="40" t="s">
        <v>380</v>
      </c>
      <c r="I31" s="40" t="s">
        <v>428</v>
      </c>
      <c r="J31" s="4"/>
      <c r="K31" s="40" t="s">
        <v>430</v>
      </c>
      <c r="L31" s="4"/>
      <c r="M31" s="43"/>
      <c r="N31" s="43">
        <v>130</v>
      </c>
      <c r="O31" s="43">
        <v>3</v>
      </c>
      <c r="P31" s="43">
        <v>55</v>
      </c>
      <c r="Q31" s="43">
        <v>130</v>
      </c>
      <c r="R31" s="19" t="s">
        <v>350</v>
      </c>
      <c r="S31" s="43">
        <f>(P31*2)</f>
        <v>110</v>
      </c>
      <c r="T31" s="43">
        <f>(N31-S31)</f>
        <v>20</v>
      </c>
      <c r="U31" s="43"/>
    </row>
    <row r="32" spans="1:21" ht="198" x14ac:dyDescent="0.25">
      <c r="A32" s="3" t="s">
        <v>103</v>
      </c>
      <c r="B32" s="48" t="s">
        <v>135</v>
      </c>
      <c r="C32" s="47">
        <v>43.07</v>
      </c>
      <c r="D32" s="4" t="s">
        <v>266</v>
      </c>
      <c r="E32" s="12">
        <v>861</v>
      </c>
      <c r="F32" s="4" t="s">
        <v>390</v>
      </c>
      <c r="G32" s="40" t="s">
        <v>388</v>
      </c>
      <c r="H32" s="40" t="s">
        <v>241</v>
      </c>
      <c r="I32" s="40" t="s">
        <v>290</v>
      </c>
      <c r="J32" s="40" t="s">
        <v>291</v>
      </c>
      <c r="K32" s="40" t="s">
        <v>430</v>
      </c>
      <c r="L32" s="40" t="s">
        <v>549</v>
      </c>
      <c r="M32" s="43"/>
      <c r="N32" s="43">
        <v>475</v>
      </c>
      <c r="O32" s="43">
        <v>5</v>
      </c>
      <c r="P32" s="43">
        <v>68</v>
      </c>
      <c r="Q32" s="43">
        <f>(P32*10)</f>
        <v>680</v>
      </c>
      <c r="R32" s="19" t="s">
        <v>350</v>
      </c>
      <c r="S32" s="43"/>
      <c r="T32" s="61">
        <f>(N32/10)*5</f>
        <v>237.5</v>
      </c>
      <c r="U32" s="61">
        <f>(N32/10)*5</f>
        <v>237.5</v>
      </c>
    </row>
    <row r="33" spans="1:21" ht="145.19999999999999" x14ac:dyDescent="0.25">
      <c r="A33" s="3" t="s">
        <v>106</v>
      </c>
      <c r="B33" s="48" t="s">
        <v>19</v>
      </c>
      <c r="C33" s="47">
        <v>45.66</v>
      </c>
      <c r="D33" s="4" t="s">
        <v>266</v>
      </c>
      <c r="E33" s="12">
        <v>913</v>
      </c>
      <c r="F33" s="4" t="s">
        <v>390</v>
      </c>
      <c r="G33" s="40" t="s">
        <v>389</v>
      </c>
      <c r="H33" s="40" t="s">
        <v>348</v>
      </c>
      <c r="I33" s="40" t="s">
        <v>280</v>
      </c>
      <c r="J33" s="40" t="s">
        <v>281</v>
      </c>
      <c r="K33" s="40" t="s">
        <v>431</v>
      </c>
      <c r="L33" s="40" t="s">
        <v>519</v>
      </c>
      <c r="M33" s="43"/>
      <c r="N33" s="43">
        <v>350</v>
      </c>
      <c r="O33" s="43">
        <v>3</v>
      </c>
      <c r="P33" s="43">
        <v>55</v>
      </c>
      <c r="Q33" s="43"/>
      <c r="R33" s="19" t="s">
        <v>350</v>
      </c>
      <c r="S33" s="43">
        <f>(P33*2)</f>
        <v>110</v>
      </c>
      <c r="T33" s="43">
        <f>(N33-S33)</f>
        <v>240</v>
      </c>
      <c r="U33" s="43"/>
    </row>
    <row r="34" spans="1:21" ht="132" x14ac:dyDescent="0.25">
      <c r="A34" s="3" t="s">
        <v>107</v>
      </c>
      <c r="B34" s="48" t="s">
        <v>137</v>
      </c>
      <c r="C34" s="47">
        <v>37.049999999999997</v>
      </c>
      <c r="D34" s="4" t="s">
        <v>266</v>
      </c>
      <c r="E34" s="12">
        <v>465</v>
      </c>
      <c r="F34" s="4" t="s">
        <v>390</v>
      </c>
      <c r="G34" s="40" t="s">
        <v>384</v>
      </c>
      <c r="H34" s="40" t="s">
        <v>396</v>
      </c>
      <c r="I34" s="40" t="s">
        <v>550</v>
      </c>
      <c r="J34" s="4"/>
      <c r="K34" s="40" t="s">
        <v>430</v>
      </c>
      <c r="L34" s="40" t="s">
        <v>292</v>
      </c>
      <c r="M34" s="43"/>
      <c r="N34" s="43">
        <v>316</v>
      </c>
      <c r="O34" s="43">
        <v>3</v>
      </c>
      <c r="P34" s="43">
        <v>55</v>
      </c>
      <c r="Q34" s="43"/>
      <c r="R34" s="19" t="s">
        <v>350</v>
      </c>
      <c r="S34" s="43">
        <f>(P34*2)</f>
        <v>110</v>
      </c>
      <c r="T34" s="43">
        <f>(N34-S34)</f>
        <v>206</v>
      </c>
      <c r="U34" s="43"/>
    </row>
    <row r="35" spans="1:21" ht="224.4" x14ac:dyDescent="0.25">
      <c r="A35" s="3" t="s">
        <v>55</v>
      </c>
      <c r="B35" s="48" t="s">
        <v>5</v>
      </c>
      <c r="C35" s="47">
        <v>71.349999999999994</v>
      </c>
      <c r="D35" s="4" t="s">
        <v>266</v>
      </c>
      <c r="E35" s="12">
        <v>1427</v>
      </c>
      <c r="F35" s="4" t="s">
        <v>390</v>
      </c>
      <c r="G35" s="40" t="s">
        <v>341</v>
      </c>
      <c r="H35" s="40" t="s">
        <v>396</v>
      </c>
      <c r="I35" s="4"/>
      <c r="J35" s="4"/>
      <c r="K35" s="40" t="s">
        <v>430</v>
      </c>
      <c r="L35" s="40" t="s">
        <v>551</v>
      </c>
      <c r="M35" s="43">
        <v>1600</v>
      </c>
      <c r="N35" s="43">
        <v>360</v>
      </c>
      <c r="O35" s="43">
        <v>3</v>
      </c>
      <c r="P35" s="43">
        <v>55</v>
      </c>
      <c r="Q35" s="43"/>
      <c r="R35" s="19" t="s">
        <v>350</v>
      </c>
      <c r="S35" s="43">
        <f>(P35*2)</f>
        <v>110</v>
      </c>
      <c r="T35" s="43">
        <f>(N35-S35)</f>
        <v>250</v>
      </c>
      <c r="U35" s="43"/>
    </row>
    <row r="36" spans="1:21" ht="92.4" x14ac:dyDescent="0.25">
      <c r="A36" s="3" t="s">
        <v>112</v>
      </c>
      <c r="B36" s="48" t="s">
        <v>21</v>
      </c>
      <c r="C36" s="47">
        <v>3.68</v>
      </c>
      <c r="D36" s="4" t="s">
        <v>266</v>
      </c>
      <c r="E36" s="12">
        <v>110</v>
      </c>
      <c r="F36" s="4" t="s">
        <v>247</v>
      </c>
      <c r="G36" s="40" t="s">
        <v>367</v>
      </c>
      <c r="H36" s="40" t="s">
        <v>348</v>
      </c>
      <c r="I36" s="4"/>
      <c r="J36" s="4"/>
      <c r="K36" s="40" t="s">
        <v>431</v>
      </c>
      <c r="L36" s="40" t="s">
        <v>552</v>
      </c>
      <c r="M36" s="43"/>
      <c r="N36" s="43">
        <v>50</v>
      </c>
      <c r="O36" s="43"/>
      <c r="P36" s="43"/>
      <c r="Q36" s="43"/>
      <c r="R36" s="19" t="s">
        <v>350</v>
      </c>
      <c r="S36" s="43">
        <v>50</v>
      </c>
      <c r="T36" s="43"/>
      <c r="U36" s="43"/>
    </row>
    <row r="37" spans="1:21" ht="105.6" x14ac:dyDescent="0.25">
      <c r="A37" s="3" t="s">
        <v>56</v>
      </c>
      <c r="B37" s="48" t="s">
        <v>255</v>
      </c>
      <c r="C37" s="47">
        <v>0.23</v>
      </c>
      <c r="D37" s="4" t="s">
        <v>266</v>
      </c>
      <c r="E37" s="12">
        <v>9</v>
      </c>
      <c r="F37" s="4" t="s">
        <v>247</v>
      </c>
      <c r="G37" s="40"/>
      <c r="H37" s="40" t="s">
        <v>348</v>
      </c>
      <c r="I37" s="40" t="s">
        <v>289</v>
      </c>
      <c r="J37" s="4"/>
      <c r="K37" s="40" t="s">
        <v>430</v>
      </c>
      <c r="L37" s="4"/>
      <c r="M37" s="43">
        <v>6</v>
      </c>
      <c r="N37" s="43"/>
      <c r="O37" s="43"/>
      <c r="P37" s="43"/>
      <c r="Q37" s="43"/>
      <c r="R37" s="18" t="s">
        <v>349</v>
      </c>
      <c r="S37" s="43"/>
      <c r="T37" s="43"/>
      <c r="U37" s="43"/>
    </row>
    <row r="38" spans="1:21" ht="79.2" x14ac:dyDescent="0.25">
      <c r="A38" s="3" t="s">
        <v>57</v>
      </c>
      <c r="B38" s="48" t="s">
        <v>121</v>
      </c>
      <c r="C38" s="47">
        <v>2.56</v>
      </c>
      <c r="D38" s="4" t="s">
        <v>266</v>
      </c>
      <c r="E38" s="12">
        <v>77</v>
      </c>
      <c r="F38" s="4" t="s">
        <v>390</v>
      </c>
      <c r="G38" s="40" t="s">
        <v>553</v>
      </c>
      <c r="H38" s="40"/>
      <c r="I38" s="4" t="s">
        <v>486</v>
      </c>
      <c r="J38" s="40" t="s">
        <v>468</v>
      </c>
      <c r="K38" s="40" t="s">
        <v>431</v>
      </c>
      <c r="L38" s="4"/>
      <c r="M38" s="43"/>
      <c r="N38" s="43"/>
      <c r="O38" s="43"/>
      <c r="P38" s="43"/>
      <c r="Q38" s="43"/>
      <c r="R38" s="18" t="s">
        <v>349</v>
      </c>
      <c r="S38" s="43"/>
      <c r="T38" s="43"/>
      <c r="U38" s="43"/>
    </row>
    <row r="39" spans="1:21" ht="92.4" x14ac:dyDescent="0.25">
      <c r="A39" s="3" t="s">
        <v>164</v>
      </c>
      <c r="B39" s="48" t="s">
        <v>220</v>
      </c>
      <c r="C39" s="47">
        <v>2.0499999999999998</v>
      </c>
      <c r="D39" s="4" t="s">
        <v>266</v>
      </c>
      <c r="E39" s="12">
        <v>62</v>
      </c>
      <c r="F39" s="4" t="s">
        <v>247</v>
      </c>
      <c r="G39" s="40"/>
      <c r="H39" s="40" t="s">
        <v>348</v>
      </c>
      <c r="I39" s="4"/>
      <c r="J39" s="4"/>
      <c r="K39" s="40" t="s">
        <v>431</v>
      </c>
      <c r="L39" s="4"/>
      <c r="M39" s="43"/>
      <c r="N39" s="43">
        <v>60</v>
      </c>
      <c r="O39" s="43"/>
      <c r="P39" s="43"/>
      <c r="Q39" s="43"/>
      <c r="R39" s="19" t="s">
        <v>350</v>
      </c>
      <c r="S39" s="43"/>
      <c r="T39" s="43">
        <v>60</v>
      </c>
      <c r="U39" s="43"/>
    </row>
    <row r="40" spans="1:21" ht="211.2" x14ac:dyDescent="0.25">
      <c r="A40" s="3" t="s">
        <v>38</v>
      </c>
      <c r="B40" s="48" t="s">
        <v>0</v>
      </c>
      <c r="C40" s="47">
        <v>0.53</v>
      </c>
      <c r="D40" s="4" t="s">
        <v>266</v>
      </c>
      <c r="E40" s="12">
        <v>19</v>
      </c>
      <c r="F40" s="4" t="s">
        <v>247</v>
      </c>
      <c r="G40" s="40" t="s">
        <v>367</v>
      </c>
      <c r="H40" s="40" t="s">
        <v>397</v>
      </c>
      <c r="I40" s="40" t="s">
        <v>429</v>
      </c>
      <c r="J40" s="40" t="s">
        <v>285</v>
      </c>
      <c r="K40" s="40" t="s">
        <v>430</v>
      </c>
      <c r="L40" s="40" t="s">
        <v>286</v>
      </c>
      <c r="M40" s="43">
        <v>10</v>
      </c>
      <c r="N40" s="43">
        <v>10</v>
      </c>
      <c r="O40" s="43">
        <v>3</v>
      </c>
      <c r="P40" s="43">
        <v>10</v>
      </c>
      <c r="Q40" s="43"/>
      <c r="R40" s="19" t="s">
        <v>350</v>
      </c>
      <c r="S40" s="43">
        <v>10</v>
      </c>
      <c r="T40" s="43"/>
      <c r="U40" s="43"/>
    </row>
    <row r="41" spans="1:21" ht="92.4" x14ac:dyDescent="0.25">
      <c r="A41" s="3" t="s">
        <v>432</v>
      </c>
      <c r="B41" s="48" t="s">
        <v>433</v>
      </c>
      <c r="C41" s="47">
        <v>2.2000000000000002</v>
      </c>
      <c r="D41" s="4"/>
      <c r="E41" s="12"/>
      <c r="F41" s="4"/>
      <c r="G41" s="40"/>
      <c r="H41" s="40"/>
      <c r="I41" s="40" t="s">
        <v>484</v>
      </c>
      <c r="J41" s="40" t="s">
        <v>485</v>
      </c>
      <c r="K41" s="40" t="s">
        <v>430</v>
      </c>
      <c r="L41" s="40"/>
      <c r="M41" s="43"/>
      <c r="N41" s="43">
        <f>(2.2*0.75)*40</f>
        <v>66</v>
      </c>
      <c r="O41" s="43">
        <v>3</v>
      </c>
      <c r="P41" s="43">
        <v>33</v>
      </c>
      <c r="Q41" s="43"/>
      <c r="R41" s="19" t="s">
        <v>350</v>
      </c>
      <c r="S41" s="43">
        <v>66</v>
      </c>
      <c r="T41" s="43"/>
      <c r="U41" s="43"/>
    </row>
    <row r="42" spans="1:21" x14ac:dyDescent="0.25">
      <c r="A42" s="39"/>
      <c r="B42" s="39"/>
      <c r="C42" s="39"/>
      <c r="D42" s="39"/>
      <c r="E42" s="10"/>
      <c r="F42" s="39"/>
      <c r="G42" s="39"/>
      <c r="H42" s="39"/>
      <c r="I42" s="39"/>
      <c r="J42" s="39"/>
      <c r="K42" s="39"/>
      <c r="L42" s="39"/>
      <c r="M42" s="10">
        <f>SUM(M4:M41)</f>
        <v>3352</v>
      </c>
      <c r="N42" s="10">
        <f>SUM(N4:N41)</f>
        <v>3816</v>
      </c>
      <c r="O42" s="60"/>
      <c r="P42" s="60"/>
      <c r="Q42" s="60"/>
      <c r="R42" s="39"/>
      <c r="S42" s="11">
        <f>SUM(S4:S41)</f>
        <v>1258</v>
      </c>
      <c r="T42" s="11">
        <f>SUM(T4:T41)</f>
        <v>2068.5</v>
      </c>
      <c r="U42" s="11">
        <f>SUM(U4:U41)</f>
        <v>489.5</v>
      </c>
    </row>
  </sheetData>
  <pageMargins left="0.25" right="0.25" top="0.75" bottom="0.75" header="0.3" footer="0.3"/>
  <pageSetup paperSize="8"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workbookViewId="0">
      <pane ySplit="3" topLeftCell="A4" activePane="bottomLeft" state="frozen"/>
      <selection activeCell="B1" sqref="B1"/>
      <selection pane="bottomLeft" activeCell="B1" sqref="B1"/>
    </sheetView>
  </sheetViews>
  <sheetFormatPr defaultRowHeight="13.2" x14ac:dyDescent="0.25"/>
  <cols>
    <col min="1" max="1" width="14.21875" bestFit="1" customWidth="1"/>
    <col min="2" max="2" width="23.21875" customWidth="1"/>
    <col min="3" max="3" width="11.109375" customWidth="1"/>
    <col min="4" max="4" width="19.88671875" customWidth="1"/>
    <col min="5" max="8" width="8.88671875" customWidth="1"/>
    <col min="9" max="9" width="11.44140625" customWidth="1"/>
    <col min="10" max="10" width="10.5546875" customWidth="1"/>
    <col min="11" max="11" width="12.44140625" customWidth="1"/>
    <col min="12" max="12" width="13.44140625" customWidth="1"/>
    <col min="13" max="17" width="8.88671875" customWidth="1"/>
    <col min="18" max="18" width="10.109375" bestFit="1" customWidth="1"/>
  </cols>
  <sheetData>
    <row r="1" spans="1:21" ht="34.799999999999997" customHeight="1" x14ac:dyDescent="0.35">
      <c r="A1" s="81" t="s">
        <v>575</v>
      </c>
    </row>
    <row r="3" spans="1:21" ht="92.4" x14ac:dyDescent="0.25">
      <c r="A3" s="30" t="s">
        <v>351</v>
      </c>
      <c r="B3" s="33" t="s">
        <v>352</v>
      </c>
      <c r="C3" s="30" t="s">
        <v>353</v>
      </c>
      <c r="D3" s="31" t="s">
        <v>354</v>
      </c>
      <c r="E3" s="31" t="s">
        <v>415</v>
      </c>
      <c r="F3" s="31" t="s">
        <v>141</v>
      </c>
      <c r="G3" s="31" t="s">
        <v>142</v>
      </c>
      <c r="H3" s="31" t="s">
        <v>416</v>
      </c>
      <c r="I3" s="32" t="s">
        <v>417</v>
      </c>
      <c r="J3" s="32" t="s">
        <v>532</v>
      </c>
      <c r="K3" s="33" t="s">
        <v>418</v>
      </c>
      <c r="L3" s="31" t="s">
        <v>270</v>
      </c>
      <c r="M3" s="31" t="s">
        <v>230</v>
      </c>
      <c r="N3" s="31" t="s">
        <v>419</v>
      </c>
      <c r="O3" s="31" t="s">
        <v>34</v>
      </c>
      <c r="P3" s="31" t="s">
        <v>33</v>
      </c>
      <c r="Q3" s="31" t="s">
        <v>252</v>
      </c>
      <c r="R3" s="20" t="s">
        <v>420</v>
      </c>
      <c r="S3" s="36" t="s">
        <v>267</v>
      </c>
      <c r="T3" s="37" t="s">
        <v>268</v>
      </c>
      <c r="U3" s="38" t="s">
        <v>269</v>
      </c>
    </row>
    <row r="4" spans="1:21" ht="132" x14ac:dyDescent="0.25">
      <c r="A4" s="3" t="s">
        <v>185</v>
      </c>
      <c r="B4" s="48" t="s">
        <v>207</v>
      </c>
      <c r="C4" s="50">
        <v>13.24</v>
      </c>
      <c r="D4" s="4" t="s">
        <v>333</v>
      </c>
      <c r="E4" s="61">
        <v>258.8</v>
      </c>
      <c r="F4" s="4" t="s">
        <v>390</v>
      </c>
      <c r="G4" s="40" t="s">
        <v>399</v>
      </c>
      <c r="H4" s="2"/>
      <c r="I4" s="2" t="s">
        <v>307</v>
      </c>
      <c r="J4" s="2" t="s">
        <v>468</v>
      </c>
      <c r="K4" s="2" t="s">
        <v>430</v>
      </c>
      <c r="L4" s="1"/>
      <c r="M4" s="10">
        <v>266</v>
      </c>
      <c r="N4" s="10"/>
      <c r="O4" s="10"/>
      <c r="P4" s="10"/>
      <c r="Q4" s="10"/>
      <c r="R4" s="18" t="s">
        <v>349</v>
      </c>
      <c r="S4" s="10"/>
      <c r="T4" s="10"/>
      <c r="U4" s="10"/>
    </row>
    <row r="5" spans="1:21" ht="92.4" x14ac:dyDescent="0.25">
      <c r="A5" s="3" t="s">
        <v>186</v>
      </c>
      <c r="B5" s="48" t="s">
        <v>144</v>
      </c>
      <c r="C5" s="50">
        <v>1.54</v>
      </c>
      <c r="D5" s="4" t="s">
        <v>333</v>
      </c>
      <c r="E5" s="61">
        <v>55.440000000000005</v>
      </c>
      <c r="F5" s="4" t="s">
        <v>247</v>
      </c>
      <c r="G5" s="40"/>
      <c r="H5" s="1"/>
      <c r="I5" s="1"/>
      <c r="J5" s="1"/>
      <c r="K5" s="2" t="s">
        <v>430</v>
      </c>
      <c r="L5" s="1"/>
      <c r="M5" s="10">
        <v>16</v>
      </c>
      <c r="N5" s="10">
        <v>55</v>
      </c>
      <c r="O5" s="10">
        <v>3</v>
      </c>
      <c r="P5" s="10">
        <v>55</v>
      </c>
      <c r="Q5" s="10"/>
      <c r="R5" s="19" t="s">
        <v>350</v>
      </c>
      <c r="S5" s="10">
        <v>55</v>
      </c>
      <c r="T5" s="10"/>
      <c r="U5" s="10"/>
    </row>
    <row r="6" spans="1:21" ht="92.4" x14ac:dyDescent="0.25">
      <c r="A6" s="3" t="s">
        <v>167</v>
      </c>
      <c r="B6" s="48" t="s">
        <v>191</v>
      </c>
      <c r="C6" s="50">
        <v>3.36</v>
      </c>
      <c r="D6" s="4" t="s">
        <v>333</v>
      </c>
      <c r="E6" s="61">
        <v>100.8</v>
      </c>
      <c r="F6" s="4" t="s">
        <v>247</v>
      </c>
      <c r="G6" s="40" t="s">
        <v>400</v>
      </c>
      <c r="H6" s="1"/>
      <c r="I6" s="2" t="s">
        <v>459</v>
      </c>
      <c r="J6" s="2" t="s">
        <v>468</v>
      </c>
      <c r="K6" s="2" t="s">
        <v>430</v>
      </c>
      <c r="L6" s="1"/>
      <c r="M6" s="10"/>
      <c r="N6" s="10"/>
      <c r="O6" s="10"/>
      <c r="P6" s="10"/>
      <c r="Q6" s="10"/>
      <c r="R6" s="18" t="s">
        <v>349</v>
      </c>
      <c r="S6" s="10"/>
      <c r="T6" s="10"/>
      <c r="U6" s="10"/>
    </row>
    <row r="7" spans="1:21" ht="92.4" x14ac:dyDescent="0.25">
      <c r="A7" s="3" t="s">
        <v>169</v>
      </c>
      <c r="B7" s="48" t="s">
        <v>330</v>
      </c>
      <c r="C7" s="50">
        <v>2.69</v>
      </c>
      <c r="D7" s="4" t="s">
        <v>333</v>
      </c>
      <c r="E7" s="61">
        <v>80.7</v>
      </c>
      <c r="F7" s="4" t="s">
        <v>247</v>
      </c>
      <c r="G7" s="40"/>
      <c r="H7" s="1"/>
      <c r="I7" s="1"/>
      <c r="J7" s="1"/>
      <c r="K7" s="2" t="s">
        <v>430</v>
      </c>
      <c r="L7" s="1"/>
      <c r="M7" s="10"/>
      <c r="N7" s="10">
        <v>81</v>
      </c>
      <c r="O7" s="10">
        <v>3</v>
      </c>
      <c r="P7" s="10">
        <v>40</v>
      </c>
      <c r="Q7" s="10"/>
      <c r="R7" s="19" t="s">
        <v>350</v>
      </c>
      <c r="S7" s="10">
        <v>81</v>
      </c>
      <c r="T7" s="10"/>
      <c r="U7" s="10"/>
    </row>
    <row r="8" spans="1:21" ht="92.4" x14ac:dyDescent="0.25">
      <c r="A8" s="3" t="s">
        <v>172</v>
      </c>
      <c r="B8" s="48" t="s">
        <v>193</v>
      </c>
      <c r="C8" s="50">
        <v>4.2699999999999996</v>
      </c>
      <c r="D8" s="4" t="s">
        <v>333</v>
      </c>
      <c r="E8" s="61">
        <v>104.1</v>
      </c>
      <c r="F8" s="4" t="s">
        <v>390</v>
      </c>
      <c r="G8" s="40" t="s">
        <v>401</v>
      </c>
      <c r="H8" s="17"/>
      <c r="I8" s="40" t="s">
        <v>401</v>
      </c>
      <c r="J8" s="2" t="s">
        <v>468</v>
      </c>
      <c r="K8" s="2" t="s">
        <v>430</v>
      </c>
      <c r="L8" s="1"/>
      <c r="M8" s="10">
        <v>105</v>
      </c>
      <c r="N8" s="10"/>
      <c r="O8" s="10"/>
      <c r="P8" s="10"/>
      <c r="Q8" s="10"/>
      <c r="R8" s="18" t="s">
        <v>349</v>
      </c>
      <c r="S8" s="10"/>
      <c r="T8" s="10"/>
      <c r="U8" s="10"/>
    </row>
    <row r="9" spans="1:21" ht="132" x14ac:dyDescent="0.25">
      <c r="A9" s="3" t="s">
        <v>173</v>
      </c>
      <c r="B9" s="48" t="s">
        <v>194</v>
      </c>
      <c r="C9" s="50">
        <v>22.86</v>
      </c>
      <c r="D9" s="4" t="s">
        <v>333</v>
      </c>
      <c r="E9" s="61">
        <v>457.2</v>
      </c>
      <c r="F9" s="4" t="s">
        <v>247</v>
      </c>
      <c r="G9" s="40" t="s">
        <v>402</v>
      </c>
      <c r="H9" s="2" t="s">
        <v>348</v>
      </c>
      <c r="I9" s="2" t="s">
        <v>312</v>
      </c>
      <c r="J9" s="2" t="s">
        <v>313</v>
      </c>
      <c r="K9" s="2" t="s">
        <v>430</v>
      </c>
      <c r="L9" s="2" t="s">
        <v>540</v>
      </c>
      <c r="M9" s="10">
        <v>560</v>
      </c>
      <c r="N9" s="10">
        <v>70</v>
      </c>
      <c r="O9" s="10">
        <v>3</v>
      </c>
      <c r="P9" s="10">
        <v>35</v>
      </c>
      <c r="Q9" s="10"/>
      <c r="R9" s="19" t="s">
        <v>350</v>
      </c>
      <c r="S9" s="10">
        <v>70</v>
      </c>
      <c r="T9" s="10"/>
      <c r="U9" s="10"/>
    </row>
    <row r="10" spans="1:21" ht="92.4" x14ac:dyDescent="0.25">
      <c r="A10" s="3" t="s">
        <v>182</v>
      </c>
      <c r="B10" s="48" t="s">
        <v>202</v>
      </c>
      <c r="C10" s="50">
        <v>2.89</v>
      </c>
      <c r="D10" s="4" t="s">
        <v>333</v>
      </c>
      <c r="E10" s="61">
        <v>86.7</v>
      </c>
      <c r="F10" s="4" t="s">
        <v>247</v>
      </c>
      <c r="G10" s="40" t="s">
        <v>245</v>
      </c>
      <c r="H10" s="2" t="s">
        <v>369</v>
      </c>
      <c r="I10" s="2" t="s">
        <v>460</v>
      </c>
      <c r="J10" s="1"/>
      <c r="K10" s="2" t="s">
        <v>430</v>
      </c>
      <c r="L10" s="1"/>
      <c r="M10" s="10">
        <v>37</v>
      </c>
      <c r="N10" s="10"/>
      <c r="O10" s="10"/>
      <c r="P10" s="10"/>
      <c r="Q10" s="10"/>
      <c r="R10" s="18" t="s">
        <v>349</v>
      </c>
      <c r="S10" s="10"/>
      <c r="T10" s="10"/>
      <c r="U10" s="10"/>
    </row>
    <row r="11" spans="1:21" ht="92.4" x14ac:dyDescent="0.25">
      <c r="A11" s="3" t="s">
        <v>184</v>
      </c>
      <c r="B11" s="48" t="s">
        <v>205</v>
      </c>
      <c r="C11" s="50">
        <v>2.2599999999999998</v>
      </c>
      <c r="D11" s="4" t="s">
        <v>333</v>
      </c>
      <c r="E11" s="61">
        <v>19.79999999999999</v>
      </c>
      <c r="F11" s="4" t="s">
        <v>390</v>
      </c>
      <c r="G11" s="40" t="s">
        <v>356</v>
      </c>
      <c r="H11" s="1"/>
      <c r="I11" s="1" t="s">
        <v>520</v>
      </c>
      <c r="J11" s="2" t="s">
        <v>468</v>
      </c>
      <c r="K11" s="2" t="s">
        <v>430</v>
      </c>
      <c r="L11" s="1"/>
      <c r="M11" s="10">
        <v>50</v>
      </c>
      <c r="N11" s="10"/>
      <c r="O11" s="10"/>
      <c r="P11" s="10"/>
      <c r="Q11" s="10"/>
      <c r="R11" s="18" t="s">
        <v>349</v>
      </c>
      <c r="S11" s="10"/>
      <c r="T11" s="10"/>
      <c r="U11" s="10"/>
    </row>
    <row r="12" spans="1:21" ht="158.4" x14ac:dyDescent="0.25">
      <c r="A12" s="3" t="s">
        <v>66</v>
      </c>
      <c r="B12" s="48" t="s">
        <v>225</v>
      </c>
      <c r="C12" s="50">
        <v>5.63</v>
      </c>
      <c r="D12" s="4" t="s">
        <v>333</v>
      </c>
      <c r="E12" s="61">
        <v>168.9</v>
      </c>
      <c r="F12" s="4" t="s">
        <v>390</v>
      </c>
      <c r="G12" s="40" t="s">
        <v>403</v>
      </c>
      <c r="H12" s="1"/>
      <c r="I12" s="2" t="s">
        <v>311</v>
      </c>
      <c r="J12" s="2" t="s">
        <v>541</v>
      </c>
      <c r="K12" s="2" t="s">
        <v>431</v>
      </c>
      <c r="L12" s="1"/>
      <c r="M12" s="10"/>
      <c r="N12" s="10"/>
      <c r="O12" s="10"/>
      <c r="P12" s="10"/>
      <c r="Q12" s="10"/>
      <c r="R12" s="18" t="s">
        <v>349</v>
      </c>
      <c r="S12" s="10"/>
      <c r="T12" s="10"/>
      <c r="U12" s="10"/>
    </row>
    <row r="13" spans="1:21" ht="92.4" x14ac:dyDescent="0.25">
      <c r="A13" s="3" t="s">
        <v>237</v>
      </c>
      <c r="B13" s="48" t="s">
        <v>299</v>
      </c>
      <c r="C13" s="50">
        <v>0.25</v>
      </c>
      <c r="D13" s="4" t="s">
        <v>333</v>
      </c>
      <c r="E13" s="61">
        <v>10</v>
      </c>
      <c r="F13" s="4" t="s">
        <v>247</v>
      </c>
      <c r="G13" s="40" t="s">
        <v>542</v>
      </c>
      <c r="H13" s="2"/>
      <c r="I13" s="40" t="s">
        <v>542</v>
      </c>
      <c r="J13" s="2" t="s">
        <v>468</v>
      </c>
      <c r="K13" s="2" t="s">
        <v>430</v>
      </c>
      <c r="L13" s="1"/>
      <c r="M13" s="10"/>
      <c r="N13" s="10"/>
      <c r="O13" s="10"/>
      <c r="P13" s="10"/>
      <c r="Q13" s="10"/>
      <c r="R13" s="18" t="s">
        <v>349</v>
      </c>
      <c r="S13" s="10"/>
      <c r="T13" s="10"/>
      <c r="U13" s="10"/>
    </row>
    <row r="14" spans="1:21" s="41" customFormat="1" x14ac:dyDescent="0.25">
      <c r="A14" s="24" t="s">
        <v>331</v>
      </c>
      <c r="B14" s="71" t="s">
        <v>332</v>
      </c>
      <c r="C14" s="72">
        <v>0.7</v>
      </c>
      <c r="D14" s="24"/>
      <c r="E14" s="73"/>
      <c r="F14" s="24"/>
      <c r="G14" s="24"/>
      <c r="H14" s="24"/>
      <c r="I14" s="24"/>
      <c r="J14" s="24"/>
      <c r="K14" s="24"/>
      <c r="L14" s="24"/>
      <c r="M14" s="73"/>
      <c r="N14" s="73"/>
      <c r="O14" s="73"/>
      <c r="P14" s="73"/>
      <c r="Q14" s="73"/>
      <c r="R14" s="24" t="s">
        <v>316</v>
      </c>
      <c r="S14" s="73"/>
      <c r="T14" s="73"/>
      <c r="U14" s="73"/>
    </row>
    <row r="15" spans="1:21" ht="92.4" x14ac:dyDescent="0.25">
      <c r="A15" s="3" t="s">
        <v>80</v>
      </c>
      <c r="B15" s="48" t="s">
        <v>127</v>
      </c>
      <c r="C15" s="50">
        <v>2.79</v>
      </c>
      <c r="D15" s="4" t="s">
        <v>333</v>
      </c>
      <c r="E15" s="61">
        <v>83.700000000000017</v>
      </c>
      <c r="F15" s="4" t="s">
        <v>247</v>
      </c>
      <c r="G15" s="40"/>
      <c r="H15" s="2" t="s">
        <v>369</v>
      </c>
      <c r="I15" s="2" t="s">
        <v>314</v>
      </c>
      <c r="J15" s="1"/>
      <c r="K15" s="2" t="s">
        <v>431</v>
      </c>
      <c r="L15" s="1"/>
      <c r="M15" s="10"/>
      <c r="N15" s="10">
        <v>0</v>
      </c>
      <c r="O15" s="10"/>
      <c r="P15" s="10"/>
      <c r="Q15" s="10"/>
      <c r="R15" s="18" t="s">
        <v>349</v>
      </c>
      <c r="S15" s="10"/>
      <c r="T15" s="10"/>
      <c r="U15" s="10"/>
    </row>
    <row r="16" spans="1:21" ht="118.8" x14ac:dyDescent="0.25">
      <c r="A16" s="3" t="s">
        <v>44</v>
      </c>
      <c r="B16" s="48" t="s">
        <v>223</v>
      </c>
      <c r="C16" s="50">
        <v>24.66</v>
      </c>
      <c r="D16" s="4" t="s">
        <v>333</v>
      </c>
      <c r="E16" s="61">
        <v>493.2</v>
      </c>
      <c r="F16" s="4" t="s">
        <v>247</v>
      </c>
      <c r="G16" s="40" t="s">
        <v>404</v>
      </c>
      <c r="H16" s="1"/>
      <c r="I16" s="2" t="s">
        <v>461</v>
      </c>
      <c r="J16" s="2" t="s">
        <v>543</v>
      </c>
      <c r="K16" s="2" t="s">
        <v>430</v>
      </c>
      <c r="L16" s="2" t="s">
        <v>308</v>
      </c>
      <c r="M16" s="10">
        <v>505</v>
      </c>
      <c r="N16" s="10">
        <v>90</v>
      </c>
      <c r="O16" s="10">
        <v>3</v>
      </c>
      <c r="P16" s="10">
        <v>45</v>
      </c>
      <c r="Q16" s="10"/>
      <c r="R16" s="19" t="s">
        <v>350</v>
      </c>
      <c r="S16" s="10">
        <v>90</v>
      </c>
      <c r="T16" s="10"/>
      <c r="U16" s="10"/>
    </row>
    <row r="17" spans="1:21" ht="92.4" x14ac:dyDescent="0.25">
      <c r="A17" s="3" t="s">
        <v>45</v>
      </c>
      <c r="B17" s="48" t="s">
        <v>116</v>
      </c>
      <c r="C17" s="50">
        <v>16.38</v>
      </c>
      <c r="D17" s="4" t="s">
        <v>333</v>
      </c>
      <c r="E17" s="61">
        <v>327.59999999999997</v>
      </c>
      <c r="F17" s="4" t="s">
        <v>390</v>
      </c>
      <c r="G17" s="40" t="s">
        <v>405</v>
      </c>
      <c r="H17" s="2"/>
      <c r="I17" s="2" t="s">
        <v>310</v>
      </c>
      <c r="J17" s="2" t="s">
        <v>468</v>
      </c>
      <c r="K17" s="2" t="s">
        <v>430</v>
      </c>
      <c r="L17" s="1"/>
      <c r="M17" s="10">
        <v>495</v>
      </c>
      <c r="N17" s="10">
        <v>0</v>
      </c>
      <c r="O17" s="10"/>
      <c r="P17" s="10"/>
      <c r="Q17" s="10"/>
      <c r="R17" s="18" t="s">
        <v>349</v>
      </c>
      <c r="S17" s="10"/>
      <c r="T17" s="10"/>
      <c r="U17" s="10"/>
    </row>
    <row r="18" spans="1:21" ht="92.4" x14ac:dyDescent="0.25">
      <c r="A18" s="3" t="s">
        <v>46</v>
      </c>
      <c r="B18" s="48" t="s">
        <v>117</v>
      </c>
      <c r="C18" s="50">
        <v>1.94</v>
      </c>
      <c r="D18" s="4" t="s">
        <v>333</v>
      </c>
      <c r="E18" s="61">
        <v>69.84</v>
      </c>
      <c r="F18" s="4" t="s">
        <v>247</v>
      </c>
      <c r="G18" s="40"/>
      <c r="H18" s="1"/>
      <c r="I18" s="1"/>
      <c r="J18" s="1"/>
      <c r="K18" s="2" t="s">
        <v>430</v>
      </c>
      <c r="L18" s="1"/>
      <c r="M18" s="10">
        <v>40</v>
      </c>
      <c r="N18" s="10"/>
      <c r="O18" s="10"/>
      <c r="P18" s="10"/>
      <c r="Q18" s="10"/>
      <c r="R18" s="18" t="s">
        <v>349</v>
      </c>
      <c r="S18" s="10"/>
      <c r="T18" s="10"/>
      <c r="U18" s="10"/>
    </row>
    <row r="19" spans="1:21" ht="92.4" x14ac:dyDescent="0.25">
      <c r="A19" s="3" t="s">
        <v>90</v>
      </c>
      <c r="B19" s="48" t="s">
        <v>227</v>
      </c>
      <c r="C19" s="50">
        <v>2.57</v>
      </c>
      <c r="D19" s="4" t="s">
        <v>333</v>
      </c>
      <c r="E19" s="61">
        <v>77.099999999999994</v>
      </c>
      <c r="F19" s="4" t="s">
        <v>247</v>
      </c>
      <c r="G19" s="40" t="s">
        <v>406</v>
      </c>
      <c r="H19" s="2" t="s">
        <v>369</v>
      </c>
      <c r="I19" s="1"/>
      <c r="J19" s="1"/>
      <c r="K19" s="2" t="s">
        <v>431</v>
      </c>
      <c r="L19" s="1"/>
      <c r="M19" s="10"/>
      <c r="N19" s="10">
        <v>77</v>
      </c>
      <c r="O19" s="10"/>
      <c r="P19" s="10"/>
      <c r="Q19" s="10"/>
      <c r="R19" s="19" t="s">
        <v>350</v>
      </c>
      <c r="S19" s="10"/>
      <c r="T19" s="10">
        <v>77</v>
      </c>
      <c r="U19" s="10"/>
    </row>
    <row r="20" spans="1:21" ht="92.4" x14ac:dyDescent="0.25">
      <c r="A20" s="3" t="s">
        <v>48</v>
      </c>
      <c r="B20" s="48" t="s">
        <v>26</v>
      </c>
      <c r="C20" s="50">
        <v>0.77</v>
      </c>
      <c r="D20" s="4" t="s">
        <v>333</v>
      </c>
      <c r="E20" s="61">
        <v>27.720000000000002</v>
      </c>
      <c r="F20" s="4" t="s">
        <v>247</v>
      </c>
      <c r="G20" s="40" t="s">
        <v>376</v>
      </c>
      <c r="H20" s="17"/>
      <c r="I20" s="2" t="s">
        <v>143</v>
      </c>
      <c r="J20" s="2" t="s">
        <v>468</v>
      </c>
      <c r="K20" s="2" t="s">
        <v>431</v>
      </c>
      <c r="L20" s="1"/>
      <c r="M20" s="10"/>
      <c r="N20" s="10">
        <v>0</v>
      </c>
      <c r="O20" s="10"/>
      <c r="P20" s="10"/>
      <c r="Q20" s="10"/>
      <c r="R20" s="18" t="s">
        <v>349</v>
      </c>
      <c r="S20" s="10"/>
      <c r="T20" s="10"/>
      <c r="U20" s="10"/>
    </row>
    <row r="21" spans="1:21" ht="92.4" x14ac:dyDescent="0.25">
      <c r="A21" s="3" t="s">
        <v>49</v>
      </c>
      <c r="B21" s="48" t="s">
        <v>118</v>
      </c>
      <c r="C21" s="50">
        <v>2.08</v>
      </c>
      <c r="D21" s="4" t="s">
        <v>333</v>
      </c>
      <c r="E21" s="61">
        <v>62.400000000000006</v>
      </c>
      <c r="F21" s="4" t="s">
        <v>390</v>
      </c>
      <c r="G21" s="40" t="s">
        <v>407</v>
      </c>
      <c r="H21" s="1"/>
      <c r="I21" s="2" t="s">
        <v>309</v>
      </c>
      <c r="J21" s="2" t="s">
        <v>468</v>
      </c>
      <c r="K21" s="2" t="s">
        <v>431</v>
      </c>
      <c r="L21" s="1"/>
      <c r="M21" s="10"/>
      <c r="N21" s="10">
        <v>0</v>
      </c>
      <c r="O21" s="10"/>
      <c r="P21" s="10"/>
      <c r="Q21" s="10"/>
      <c r="R21" s="18" t="s">
        <v>349</v>
      </c>
      <c r="S21" s="10"/>
      <c r="T21" s="10"/>
      <c r="U21" s="10"/>
    </row>
    <row r="22" spans="1:21" ht="26.4" x14ac:dyDescent="0.25">
      <c r="A22" s="74" t="s">
        <v>91</v>
      </c>
      <c r="B22" s="75" t="s">
        <v>129</v>
      </c>
      <c r="C22" s="76">
        <v>6.02</v>
      </c>
      <c r="D22" s="24"/>
      <c r="E22" s="73"/>
      <c r="F22" s="24"/>
      <c r="G22" s="24"/>
      <c r="H22" s="24"/>
      <c r="I22" s="24"/>
      <c r="J22" s="24"/>
      <c r="K22" s="24"/>
      <c r="L22" s="24"/>
      <c r="M22" s="73"/>
      <c r="N22" s="73"/>
      <c r="O22" s="73"/>
      <c r="P22" s="73"/>
      <c r="Q22" s="73"/>
      <c r="R22" s="71" t="s">
        <v>231</v>
      </c>
      <c r="S22" s="73"/>
      <c r="T22" s="73"/>
      <c r="U22" s="73"/>
    </row>
    <row r="23" spans="1:21" ht="158.4" x14ac:dyDescent="0.25">
      <c r="A23" s="3" t="s">
        <v>51</v>
      </c>
      <c r="B23" s="48" t="s">
        <v>119</v>
      </c>
      <c r="C23" s="50">
        <v>2.68</v>
      </c>
      <c r="D23" s="4" t="s">
        <v>333</v>
      </c>
      <c r="E23" s="62">
        <v>80.400000000000006</v>
      </c>
      <c r="F23" s="4" t="s">
        <v>390</v>
      </c>
      <c r="G23" s="40" t="s">
        <v>403</v>
      </c>
      <c r="H23" s="2" t="s">
        <v>348</v>
      </c>
      <c r="I23" s="1" t="s">
        <v>140</v>
      </c>
      <c r="J23" s="2" t="s">
        <v>541</v>
      </c>
      <c r="K23" s="2" t="s">
        <v>431</v>
      </c>
      <c r="L23" s="1"/>
      <c r="M23" s="10"/>
      <c r="N23" s="10">
        <v>0</v>
      </c>
      <c r="O23" s="10"/>
      <c r="P23" s="10"/>
      <c r="Q23" s="10"/>
      <c r="R23" s="18" t="s">
        <v>349</v>
      </c>
      <c r="S23" s="10"/>
      <c r="T23" s="10"/>
      <c r="U23" s="10"/>
    </row>
    <row r="24" spans="1:21" ht="92.4" x14ac:dyDescent="0.25">
      <c r="A24" s="3" t="s">
        <v>93</v>
      </c>
      <c r="B24" s="48" t="s">
        <v>131</v>
      </c>
      <c r="C24" s="50">
        <v>3.64</v>
      </c>
      <c r="D24" s="4" t="s">
        <v>333</v>
      </c>
      <c r="E24" s="61">
        <v>109.2</v>
      </c>
      <c r="F24" s="4" t="s">
        <v>247</v>
      </c>
      <c r="G24" s="40" t="s">
        <v>400</v>
      </c>
      <c r="H24" s="17"/>
      <c r="I24" s="1"/>
      <c r="J24" s="1"/>
      <c r="K24" s="2" t="s">
        <v>430</v>
      </c>
      <c r="L24" s="1"/>
      <c r="M24" s="10">
        <v>110</v>
      </c>
      <c r="N24" s="10">
        <v>109</v>
      </c>
      <c r="O24" s="10">
        <v>3</v>
      </c>
      <c r="P24" s="10">
        <v>55</v>
      </c>
      <c r="Q24" s="10"/>
      <c r="R24" s="19" t="s">
        <v>350</v>
      </c>
      <c r="S24" s="10">
        <v>109</v>
      </c>
      <c r="T24" s="10"/>
      <c r="U24" s="10"/>
    </row>
    <row r="25" spans="1:21" ht="92.4" x14ac:dyDescent="0.25">
      <c r="A25" s="3" t="s">
        <v>151</v>
      </c>
      <c r="B25" s="48" t="s">
        <v>213</v>
      </c>
      <c r="C25" s="50">
        <v>21.99</v>
      </c>
      <c r="D25" s="4" t="s">
        <v>333</v>
      </c>
      <c r="E25" s="61">
        <v>439.79999999999995</v>
      </c>
      <c r="F25" s="4" t="s">
        <v>247</v>
      </c>
      <c r="G25" s="40" t="s">
        <v>340</v>
      </c>
      <c r="H25" s="1"/>
      <c r="I25" s="1" t="s">
        <v>298</v>
      </c>
      <c r="J25" s="2" t="s">
        <v>468</v>
      </c>
      <c r="K25" s="2" t="s">
        <v>430</v>
      </c>
      <c r="L25" s="1"/>
      <c r="M25" s="10">
        <v>480</v>
      </c>
      <c r="N25" s="10">
        <v>0</v>
      </c>
      <c r="O25" s="10"/>
      <c r="P25" s="10"/>
      <c r="Q25" s="10"/>
      <c r="R25" s="18" t="s">
        <v>349</v>
      </c>
      <c r="S25" s="10"/>
      <c r="T25" s="10"/>
      <c r="U25" s="10"/>
    </row>
    <row r="26" spans="1:21" ht="105.6" x14ac:dyDescent="0.25">
      <c r="A26" s="3" t="s">
        <v>152</v>
      </c>
      <c r="B26" s="48" t="s">
        <v>162</v>
      </c>
      <c r="C26" s="50">
        <v>68.48</v>
      </c>
      <c r="D26" s="4" t="s">
        <v>333</v>
      </c>
      <c r="E26" s="61">
        <v>1369.6000000000001</v>
      </c>
      <c r="F26" s="4" t="s">
        <v>390</v>
      </c>
      <c r="G26" s="40" t="s">
        <v>408</v>
      </c>
      <c r="H26" s="1"/>
      <c r="I26" s="1"/>
      <c r="J26" s="1"/>
      <c r="K26" s="2" t="s">
        <v>430</v>
      </c>
      <c r="L26" s="1"/>
      <c r="M26" s="10">
        <v>1050</v>
      </c>
      <c r="N26" s="10"/>
      <c r="O26" s="10"/>
      <c r="P26" s="10"/>
      <c r="Q26" s="10"/>
      <c r="R26" s="18" t="s">
        <v>349</v>
      </c>
      <c r="S26" s="10"/>
      <c r="T26" s="10"/>
      <c r="U26" s="10"/>
    </row>
    <row r="27" spans="1:21" ht="92.4" x14ac:dyDescent="0.25">
      <c r="A27" s="3" t="s">
        <v>153</v>
      </c>
      <c r="B27" s="48" t="s">
        <v>214</v>
      </c>
      <c r="C27" s="50">
        <v>3.95</v>
      </c>
      <c r="D27" s="4" t="s">
        <v>333</v>
      </c>
      <c r="E27" s="61">
        <v>118.50000000000001</v>
      </c>
      <c r="F27" s="4" t="s">
        <v>247</v>
      </c>
      <c r="G27" s="40"/>
      <c r="H27" s="17"/>
      <c r="I27" s="1"/>
      <c r="J27" s="1"/>
      <c r="K27" s="2" t="s">
        <v>430</v>
      </c>
      <c r="L27" s="1"/>
      <c r="M27" s="10">
        <v>85</v>
      </c>
      <c r="N27" s="10">
        <v>119</v>
      </c>
      <c r="O27" s="10">
        <v>3</v>
      </c>
      <c r="P27" s="10">
        <v>55</v>
      </c>
      <c r="Q27" s="10"/>
      <c r="R27" s="19" t="s">
        <v>350</v>
      </c>
      <c r="S27" s="10">
        <f>(P27*2)</f>
        <v>110</v>
      </c>
      <c r="T27" s="10">
        <f>(N27-S27)</f>
        <v>9</v>
      </c>
      <c r="U27" s="10"/>
    </row>
    <row r="28" spans="1:21" ht="92.4" x14ac:dyDescent="0.25">
      <c r="A28" s="3" t="s">
        <v>109</v>
      </c>
      <c r="B28" s="48" t="s">
        <v>31</v>
      </c>
      <c r="C28" s="50">
        <v>2.16</v>
      </c>
      <c r="D28" s="4" t="s">
        <v>333</v>
      </c>
      <c r="E28" s="61">
        <v>64.800000000000011</v>
      </c>
      <c r="F28" s="4" t="s">
        <v>390</v>
      </c>
      <c r="G28" s="40" t="s">
        <v>356</v>
      </c>
      <c r="H28" s="1"/>
      <c r="I28" s="1" t="s">
        <v>298</v>
      </c>
      <c r="J28" s="2" t="s">
        <v>468</v>
      </c>
      <c r="K28" s="2" t="s">
        <v>430</v>
      </c>
      <c r="L28" s="1"/>
      <c r="M28" s="10">
        <v>54</v>
      </c>
      <c r="N28" s="10"/>
      <c r="O28" s="10"/>
      <c r="P28" s="10"/>
      <c r="Q28" s="10"/>
      <c r="R28" s="18" t="s">
        <v>349</v>
      </c>
      <c r="S28" s="10"/>
      <c r="T28" s="10"/>
      <c r="U28" s="10"/>
    </row>
    <row r="29" spans="1:21" ht="92.4" x14ac:dyDescent="0.25">
      <c r="A29" s="3" t="s">
        <v>110</v>
      </c>
      <c r="B29" s="48" t="s">
        <v>32</v>
      </c>
      <c r="C29" s="50">
        <v>0.89</v>
      </c>
      <c r="D29" s="4" t="s">
        <v>333</v>
      </c>
      <c r="E29" s="61">
        <v>32.04</v>
      </c>
      <c r="F29" s="4" t="s">
        <v>390</v>
      </c>
      <c r="G29" s="40" t="s">
        <v>356</v>
      </c>
      <c r="H29" s="17"/>
      <c r="I29" s="1" t="s">
        <v>298</v>
      </c>
      <c r="J29" s="2" t="s">
        <v>468</v>
      </c>
      <c r="K29" s="2" t="s">
        <v>430</v>
      </c>
      <c r="L29" s="1"/>
      <c r="M29" s="10">
        <v>16</v>
      </c>
      <c r="N29" s="10"/>
      <c r="O29" s="10"/>
      <c r="P29" s="10"/>
      <c r="Q29" s="10"/>
      <c r="R29" s="18" t="s">
        <v>349</v>
      </c>
      <c r="S29" s="10"/>
      <c r="T29" s="10"/>
      <c r="U29" s="10"/>
    </row>
    <row r="30" spans="1:21" ht="184.8" x14ac:dyDescent="0.25">
      <c r="A30" s="3" t="s">
        <v>113</v>
      </c>
      <c r="B30" s="48" t="s">
        <v>22</v>
      </c>
      <c r="C30" s="50">
        <v>22.08</v>
      </c>
      <c r="D30" s="4" t="s">
        <v>333</v>
      </c>
      <c r="E30" s="61">
        <v>441.59999999999997</v>
      </c>
      <c r="F30" s="4" t="s">
        <v>247</v>
      </c>
      <c r="G30" s="40" t="s">
        <v>383</v>
      </c>
      <c r="H30" s="2" t="s">
        <v>348</v>
      </c>
      <c r="I30" s="2" t="s">
        <v>315</v>
      </c>
      <c r="J30" s="2" t="s">
        <v>468</v>
      </c>
      <c r="K30" s="2" t="s">
        <v>430</v>
      </c>
      <c r="L30" s="2" t="s">
        <v>544</v>
      </c>
      <c r="M30" s="10"/>
      <c r="N30" s="10">
        <v>280</v>
      </c>
      <c r="O30" s="10">
        <v>3</v>
      </c>
      <c r="P30" s="10">
        <v>140</v>
      </c>
      <c r="Q30" s="10"/>
      <c r="R30" s="19" t="s">
        <v>350</v>
      </c>
      <c r="S30" s="10">
        <v>280</v>
      </c>
      <c r="T30" s="10"/>
      <c r="U30" s="10"/>
    </row>
    <row r="31" spans="1:21" ht="26.4" x14ac:dyDescent="0.25">
      <c r="A31" s="74" t="s">
        <v>139</v>
      </c>
      <c r="B31" s="75" t="s">
        <v>144</v>
      </c>
      <c r="C31" s="76">
        <v>12.59</v>
      </c>
      <c r="D31" s="24"/>
      <c r="E31" s="73"/>
      <c r="F31" s="24"/>
      <c r="G31" s="24"/>
      <c r="H31" s="24"/>
      <c r="I31" s="24"/>
      <c r="J31" s="24"/>
      <c r="K31" s="24"/>
      <c r="L31" s="24"/>
      <c r="M31" s="73"/>
      <c r="N31" s="73"/>
      <c r="O31" s="73"/>
      <c r="P31" s="73"/>
      <c r="Q31" s="73"/>
      <c r="R31" s="24" t="s">
        <v>231</v>
      </c>
      <c r="S31" s="73"/>
      <c r="T31" s="73"/>
      <c r="U31" s="73"/>
    </row>
    <row r="32" spans="1:21" ht="158.4" x14ac:dyDescent="0.25">
      <c r="A32" s="3" t="s">
        <v>36</v>
      </c>
      <c r="B32" s="48" t="s">
        <v>114</v>
      </c>
      <c r="C32" s="50">
        <v>6.8</v>
      </c>
      <c r="D32" s="4" t="s">
        <v>333</v>
      </c>
      <c r="E32" s="61">
        <v>204</v>
      </c>
      <c r="F32" s="4" t="s">
        <v>247</v>
      </c>
      <c r="G32" s="40"/>
      <c r="H32" s="1"/>
      <c r="I32" s="2" t="s">
        <v>466</v>
      </c>
      <c r="J32" s="2" t="s">
        <v>467</v>
      </c>
      <c r="K32" s="2" t="s">
        <v>430</v>
      </c>
      <c r="L32" s="1"/>
      <c r="M32" s="10"/>
      <c r="N32" s="10">
        <v>65</v>
      </c>
      <c r="O32" s="10">
        <v>3</v>
      </c>
      <c r="P32" s="10">
        <v>33</v>
      </c>
      <c r="Q32" s="10"/>
      <c r="R32" s="19" t="s">
        <v>350</v>
      </c>
      <c r="S32" s="10">
        <v>65</v>
      </c>
      <c r="T32" s="10"/>
      <c r="U32" s="10"/>
    </row>
    <row r="33" spans="1:21" ht="92.4" x14ac:dyDescent="0.25">
      <c r="A33" s="3" t="s">
        <v>61</v>
      </c>
      <c r="B33" s="48" t="s">
        <v>465</v>
      </c>
      <c r="C33" s="50">
        <v>0.02</v>
      </c>
      <c r="D33" s="4" t="s">
        <v>333</v>
      </c>
      <c r="E33" s="61">
        <v>0.8</v>
      </c>
      <c r="F33" s="4" t="s">
        <v>247</v>
      </c>
      <c r="G33" s="40"/>
      <c r="H33" s="1"/>
      <c r="I33" s="1"/>
      <c r="J33" s="1"/>
      <c r="K33" s="2" t="s">
        <v>431</v>
      </c>
      <c r="L33" s="1"/>
      <c r="M33" s="10"/>
      <c r="N33" s="10"/>
      <c r="O33" s="10"/>
      <c r="P33" s="10"/>
      <c r="Q33" s="10"/>
      <c r="R33" s="18" t="s">
        <v>349</v>
      </c>
      <c r="S33" s="10"/>
      <c r="T33" s="10"/>
      <c r="U33" s="10"/>
    </row>
    <row r="34" spans="1:21" ht="92.4" x14ac:dyDescent="0.25">
      <c r="A34" s="3" t="s">
        <v>37</v>
      </c>
      <c r="B34" s="48" t="s">
        <v>24</v>
      </c>
      <c r="C34" s="50">
        <v>9.0299999999999994</v>
      </c>
      <c r="D34" s="4" t="s">
        <v>333</v>
      </c>
      <c r="E34" s="61">
        <v>270.89999999999998</v>
      </c>
      <c r="F34" s="4" t="s">
        <v>247</v>
      </c>
      <c r="G34" s="40" t="s">
        <v>407</v>
      </c>
      <c r="H34" s="1"/>
      <c r="I34" s="2" t="s">
        <v>143</v>
      </c>
      <c r="J34" s="2" t="s">
        <v>468</v>
      </c>
      <c r="K34" s="2" t="s">
        <v>430</v>
      </c>
      <c r="L34" s="1"/>
      <c r="M34" s="10">
        <v>55</v>
      </c>
      <c r="N34" s="10"/>
      <c r="O34" s="10"/>
      <c r="P34" s="10"/>
      <c r="Q34" s="10"/>
      <c r="R34" s="18" t="s">
        <v>349</v>
      </c>
      <c r="S34" s="10"/>
      <c r="T34" s="10"/>
      <c r="U34" s="10"/>
    </row>
    <row r="35" spans="1:21" ht="118.8" x14ac:dyDescent="0.25">
      <c r="A35" s="3" t="s">
        <v>434</v>
      </c>
      <c r="B35" s="48" t="s">
        <v>435</v>
      </c>
      <c r="C35" s="50">
        <v>4.4000000000000004</v>
      </c>
      <c r="D35" s="4"/>
      <c r="E35" s="61"/>
      <c r="F35" s="4"/>
      <c r="G35" s="40"/>
      <c r="H35" s="1"/>
      <c r="I35" s="2" t="s">
        <v>462</v>
      </c>
      <c r="J35" s="2" t="s">
        <v>463</v>
      </c>
      <c r="K35" s="2" t="s">
        <v>430</v>
      </c>
      <c r="L35" s="2" t="s">
        <v>464</v>
      </c>
      <c r="M35" s="10"/>
      <c r="N35" s="10">
        <f>(4.4*0.75)*40</f>
        <v>132</v>
      </c>
      <c r="O35" s="10">
        <v>3</v>
      </c>
      <c r="P35" s="10">
        <v>55</v>
      </c>
      <c r="Q35" s="10"/>
      <c r="R35" s="19" t="s">
        <v>350</v>
      </c>
      <c r="S35" s="10">
        <f>(P35*2)</f>
        <v>110</v>
      </c>
      <c r="T35" s="10">
        <f>(N35-S35)</f>
        <v>22</v>
      </c>
      <c r="U35" s="10"/>
    </row>
    <row r="36" spans="1:21" x14ac:dyDescent="0.25">
      <c r="M36" s="10">
        <f>SUM(M4:M35)</f>
        <v>3924</v>
      </c>
      <c r="N36" s="10">
        <f>SUM(N4:N35)</f>
        <v>1078</v>
      </c>
      <c r="O36" s="54"/>
      <c r="P36" s="54"/>
      <c r="Q36" s="54"/>
      <c r="S36" s="10">
        <f>SUM(S4:S35)</f>
        <v>970</v>
      </c>
      <c r="T36" s="10">
        <f>SUM(T4:T35)</f>
        <v>108</v>
      </c>
      <c r="U36" s="10">
        <f>SUM(U4:U35)</f>
        <v>0</v>
      </c>
    </row>
  </sheetData>
  <phoneticPr fontId="4" type="noConversion"/>
  <pageMargins left="0.25" right="0.25" top="0.75" bottom="0.75" header="0.3" footer="0.3"/>
  <pageSetup paperSize="8" scale="8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workbookViewId="0">
      <selection activeCell="F4" sqref="F4"/>
    </sheetView>
  </sheetViews>
  <sheetFormatPr defaultRowHeight="13.2" x14ac:dyDescent="0.25"/>
  <cols>
    <col min="1" max="1" width="16.44140625" bestFit="1" customWidth="1"/>
    <col min="2" max="2" width="17.77734375" bestFit="1" customWidth="1"/>
    <col min="3" max="3" width="8.88671875" customWidth="1"/>
    <col min="4" max="4" width="11.33203125" customWidth="1"/>
    <col min="5" max="5" width="15.44140625" customWidth="1"/>
    <col min="6" max="6" width="11.21875" customWidth="1"/>
    <col min="7" max="7" width="14.5546875" customWidth="1"/>
    <col min="8" max="8" width="17.77734375" customWidth="1"/>
    <col min="9" max="9" width="22.33203125" customWidth="1"/>
    <col min="10" max="11" width="22" customWidth="1"/>
    <col min="12" max="16" width="8.88671875" customWidth="1"/>
    <col min="17" max="17" width="10.33203125" customWidth="1"/>
    <col min="18" max="18" width="11.77734375" customWidth="1"/>
  </cols>
  <sheetData>
    <row r="1" spans="1:23" ht="34.799999999999997" customHeight="1" x14ac:dyDescent="0.35">
      <c r="A1" s="81" t="s">
        <v>576</v>
      </c>
    </row>
    <row r="3" spans="1:23" ht="79.2" x14ac:dyDescent="0.25">
      <c r="A3" s="30" t="s">
        <v>351</v>
      </c>
      <c r="B3" s="30" t="s">
        <v>352</v>
      </c>
      <c r="C3" s="30" t="s">
        <v>353</v>
      </c>
      <c r="D3" s="31" t="s">
        <v>354</v>
      </c>
      <c r="E3" s="31" t="s">
        <v>415</v>
      </c>
      <c r="F3" s="31" t="s">
        <v>141</v>
      </c>
      <c r="G3" s="31" t="s">
        <v>142</v>
      </c>
      <c r="H3" s="31" t="s">
        <v>416</v>
      </c>
      <c r="I3" s="32" t="s">
        <v>417</v>
      </c>
      <c r="J3" s="32" t="s">
        <v>532</v>
      </c>
      <c r="K3" s="33" t="s">
        <v>418</v>
      </c>
      <c r="L3" s="31" t="s">
        <v>270</v>
      </c>
      <c r="M3" s="31" t="s">
        <v>230</v>
      </c>
      <c r="N3" s="31" t="s">
        <v>419</v>
      </c>
      <c r="O3" s="31" t="s">
        <v>34</v>
      </c>
      <c r="P3" s="31" t="s">
        <v>33</v>
      </c>
      <c r="Q3" s="31" t="s">
        <v>252</v>
      </c>
      <c r="R3" s="20" t="s">
        <v>420</v>
      </c>
      <c r="S3" s="36" t="s">
        <v>267</v>
      </c>
      <c r="T3" s="37" t="s">
        <v>268</v>
      </c>
      <c r="U3" s="38" t="s">
        <v>269</v>
      </c>
    </row>
    <row r="4" spans="1:23" ht="237.6" x14ac:dyDescent="0.25">
      <c r="A4" s="42" t="s">
        <v>264</v>
      </c>
      <c r="B4" s="42" t="s">
        <v>208</v>
      </c>
      <c r="C4" s="65">
        <v>3.85</v>
      </c>
      <c r="D4" s="42" t="s">
        <v>333</v>
      </c>
      <c r="E4" s="62">
        <f>(C4*0.75)*40</f>
        <v>115.5</v>
      </c>
      <c r="F4" s="45" t="s">
        <v>247</v>
      </c>
      <c r="G4" s="17" t="s">
        <v>400</v>
      </c>
      <c r="H4" s="46"/>
      <c r="I4" s="17" t="s">
        <v>533</v>
      </c>
      <c r="J4" s="17" t="s">
        <v>531</v>
      </c>
      <c r="K4" s="2" t="s">
        <v>430</v>
      </c>
      <c r="L4" s="17"/>
      <c r="M4" s="35">
        <v>110</v>
      </c>
      <c r="N4" s="63"/>
      <c r="O4" s="35"/>
      <c r="P4" s="35"/>
      <c r="Q4" s="35"/>
      <c r="R4" s="18" t="s">
        <v>349</v>
      </c>
      <c r="S4" s="35"/>
      <c r="T4" s="35"/>
      <c r="U4" s="35"/>
    </row>
    <row r="5" spans="1:23" ht="26.4" x14ac:dyDescent="0.25">
      <c r="A5" s="66" t="s">
        <v>265</v>
      </c>
      <c r="B5" s="66" t="s">
        <v>209</v>
      </c>
      <c r="C5" s="67">
        <v>9.8800000000000008</v>
      </c>
      <c r="D5" s="68"/>
      <c r="E5" s="69"/>
      <c r="F5" s="68"/>
      <c r="G5" s="68"/>
      <c r="H5" s="68"/>
      <c r="I5" s="68"/>
      <c r="J5" s="68"/>
      <c r="K5" s="68"/>
      <c r="L5" s="68"/>
      <c r="M5" s="69"/>
      <c r="N5" s="69"/>
      <c r="O5" s="69"/>
      <c r="P5" s="69"/>
      <c r="Q5" s="69"/>
      <c r="R5" s="66" t="s">
        <v>316</v>
      </c>
      <c r="S5" s="69"/>
      <c r="T5" s="69"/>
      <c r="U5" s="69"/>
    </row>
    <row r="6" spans="1:23" x14ac:dyDescent="0.25">
      <c r="A6" s="66" t="s">
        <v>187</v>
      </c>
      <c r="B6" s="66" t="s">
        <v>210</v>
      </c>
      <c r="C6" s="67">
        <v>7.23</v>
      </c>
      <c r="D6" s="68"/>
      <c r="E6" s="69"/>
      <c r="F6" s="68"/>
      <c r="G6" s="68"/>
      <c r="H6" s="68"/>
      <c r="I6" s="68"/>
      <c r="J6" s="68"/>
      <c r="K6" s="68"/>
      <c r="L6" s="68"/>
      <c r="M6" s="69"/>
      <c r="N6" s="69"/>
      <c r="O6" s="69"/>
      <c r="P6" s="69"/>
      <c r="Q6" s="69"/>
      <c r="R6" s="66" t="s">
        <v>316</v>
      </c>
      <c r="S6" s="69"/>
      <c r="T6" s="69"/>
      <c r="U6" s="69"/>
    </row>
    <row r="7" spans="1:23" ht="132" x14ac:dyDescent="0.25">
      <c r="A7" s="42" t="s">
        <v>168</v>
      </c>
      <c r="B7" s="42" t="s">
        <v>192</v>
      </c>
      <c r="C7" s="65">
        <v>1.77</v>
      </c>
      <c r="D7" s="42" t="s">
        <v>333</v>
      </c>
      <c r="E7" s="62">
        <v>60.12</v>
      </c>
      <c r="F7" s="45" t="s">
        <v>390</v>
      </c>
      <c r="G7" s="17" t="s">
        <v>407</v>
      </c>
      <c r="H7" s="17" t="s">
        <v>410</v>
      </c>
      <c r="I7" s="17" t="s">
        <v>534</v>
      </c>
      <c r="J7" s="17" t="s">
        <v>329</v>
      </c>
      <c r="K7" s="2" t="s">
        <v>430</v>
      </c>
      <c r="L7" s="17"/>
      <c r="M7" s="35">
        <v>45</v>
      </c>
      <c r="N7" s="63">
        <v>31.2</v>
      </c>
      <c r="O7" s="64">
        <v>3</v>
      </c>
      <c r="P7" s="35">
        <v>31</v>
      </c>
      <c r="Q7" s="35"/>
      <c r="R7" s="27" t="s">
        <v>350</v>
      </c>
      <c r="S7" s="35">
        <v>31</v>
      </c>
      <c r="T7" s="35"/>
      <c r="U7" s="35"/>
    </row>
    <row r="8" spans="1:23" ht="171.6" x14ac:dyDescent="0.25">
      <c r="A8" s="42" t="s">
        <v>176</v>
      </c>
      <c r="B8" s="42" t="s">
        <v>196</v>
      </c>
      <c r="C8" s="65">
        <v>6.8</v>
      </c>
      <c r="D8" s="42" t="s">
        <v>333</v>
      </c>
      <c r="E8" s="62">
        <v>204</v>
      </c>
      <c r="F8" s="45" t="s">
        <v>247</v>
      </c>
      <c r="G8" s="17" t="s">
        <v>382</v>
      </c>
      <c r="H8" s="17" t="s">
        <v>241</v>
      </c>
      <c r="I8" s="17" t="s">
        <v>241</v>
      </c>
      <c r="J8" s="17" t="s">
        <v>243</v>
      </c>
      <c r="K8" s="2" t="s">
        <v>430</v>
      </c>
      <c r="L8" s="17"/>
      <c r="M8" s="35">
        <v>210</v>
      </c>
      <c r="N8" s="63">
        <v>210</v>
      </c>
      <c r="O8" s="64">
        <v>3</v>
      </c>
      <c r="P8" s="35">
        <v>55</v>
      </c>
      <c r="Q8" s="35"/>
      <c r="R8" s="27" t="s">
        <v>350</v>
      </c>
      <c r="S8" s="35">
        <f>(P8*2)</f>
        <v>110</v>
      </c>
      <c r="T8" s="53">
        <f>(N8-S8)</f>
        <v>100</v>
      </c>
      <c r="U8" s="35"/>
    </row>
    <row r="9" spans="1:23" ht="92.4" x14ac:dyDescent="0.25">
      <c r="A9" s="42" t="s">
        <v>177</v>
      </c>
      <c r="B9" s="42" t="s">
        <v>197</v>
      </c>
      <c r="C9" s="65">
        <v>1.73</v>
      </c>
      <c r="D9" s="42" t="s">
        <v>333</v>
      </c>
      <c r="E9" s="62">
        <v>62.28</v>
      </c>
      <c r="F9" s="45" t="s">
        <v>247</v>
      </c>
      <c r="G9" s="17" t="s">
        <v>382</v>
      </c>
      <c r="H9" s="17" t="s">
        <v>229</v>
      </c>
      <c r="I9" s="17" t="s">
        <v>229</v>
      </c>
      <c r="J9" s="17" t="s">
        <v>232</v>
      </c>
      <c r="K9" s="2" t="s">
        <v>430</v>
      </c>
      <c r="L9" s="46"/>
      <c r="M9" s="35">
        <v>90</v>
      </c>
      <c r="N9" s="53">
        <v>62.3</v>
      </c>
      <c r="O9" s="35">
        <v>3</v>
      </c>
      <c r="P9" s="35">
        <v>31</v>
      </c>
      <c r="Q9" s="35"/>
      <c r="R9" s="27" t="s">
        <v>350</v>
      </c>
      <c r="S9" s="35">
        <v>62</v>
      </c>
      <c r="T9" s="35"/>
      <c r="U9" s="35"/>
      <c r="V9" s="15"/>
      <c r="W9" s="15"/>
    </row>
    <row r="10" spans="1:23" ht="132" x14ac:dyDescent="0.25">
      <c r="A10" s="42" t="s">
        <v>41</v>
      </c>
      <c r="B10" s="42" t="s">
        <v>115</v>
      </c>
      <c r="C10" s="65">
        <v>2.35</v>
      </c>
      <c r="D10" s="42" t="s">
        <v>333</v>
      </c>
      <c r="E10" s="62">
        <v>70.5</v>
      </c>
      <c r="F10" s="45" t="s">
        <v>247</v>
      </c>
      <c r="G10" s="17" t="s">
        <v>400</v>
      </c>
      <c r="H10" s="17" t="s">
        <v>242</v>
      </c>
      <c r="I10" s="17" t="s">
        <v>242</v>
      </c>
      <c r="J10" s="17" t="s">
        <v>438</v>
      </c>
      <c r="K10" s="2" t="s">
        <v>430</v>
      </c>
      <c r="L10" s="17" t="s">
        <v>458</v>
      </c>
      <c r="M10" s="35">
        <v>85</v>
      </c>
      <c r="N10" s="63">
        <v>70</v>
      </c>
      <c r="O10" s="35">
        <v>3</v>
      </c>
      <c r="P10" s="35">
        <v>35</v>
      </c>
      <c r="Q10" s="35"/>
      <c r="R10" s="27" t="s">
        <v>350</v>
      </c>
      <c r="S10" s="35">
        <v>70</v>
      </c>
      <c r="T10" s="35"/>
      <c r="U10" s="35"/>
      <c r="V10" s="15"/>
      <c r="W10" s="15"/>
    </row>
    <row r="11" spans="1:23" ht="171.6" x14ac:dyDescent="0.25">
      <c r="A11" s="42" t="s">
        <v>71</v>
      </c>
      <c r="B11" s="42" t="s">
        <v>123</v>
      </c>
      <c r="C11" s="65">
        <v>3.98</v>
      </c>
      <c r="D11" s="42" t="s">
        <v>333</v>
      </c>
      <c r="E11" s="62">
        <v>119.39999999999999</v>
      </c>
      <c r="F11" s="45" t="s">
        <v>247</v>
      </c>
      <c r="G11" s="17" t="s">
        <v>357</v>
      </c>
      <c r="H11" s="17" t="s">
        <v>246</v>
      </c>
      <c r="I11" s="17" t="s">
        <v>521</v>
      </c>
      <c r="J11" s="17" t="s">
        <v>522</v>
      </c>
      <c r="K11" s="2" t="s">
        <v>430</v>
      </c>
      <c r="L11" s="17" t="s">
        <v>457</v>
      </c>
      <c r="M11" s="35">
        <v>34</v>
      </c>
      <c r="N11" s="63">
        <v>34</v>
      </c>
      <c r="O11" s="64">
        <v>3</v>
      </c>
      <c r="P11" s="64">
        <v>17</v>
      </c>
      <c r="Q11" s="35"/>
      <c r="R11" s="27" t="s">
        <v>350</v>
      </c>
      <c r="S11" s="35">
        <v>34</v>
      </c>
      <c r="T11" s="35"/>
      <c r="U11" s="35"/>
      <c r="V11" s="15"/>
      <c r="W11" s="15"/>
    </row>
    <row r="12" spans="1:23" ht="26.4" x14ac:dyDescent="0.25">
      <c r="A12" s="66" t="s">
        <v>263</v>
      </c>
      <c r="B12" s="66" t="s">
        <v>124</v>
      </c>
      <c r="C12" s="67">
        <v>6.02</v>
      </c>
      <c r="D12" s="68"/>
      <c r="E12" s="69"/>
      <c r="F12" s="68"/>
      <c r="G12" s="68"/>
      <c r="H12" s="68"/>
      <c r="I12" s="68"/>
      <c r="J12" s="68"/>
      <c r="K12" s="68"/>
      <c r="L12" s="68"/>
      <c r="M12" s="69"/>
      <c r="N12" s="69"/>
      <c r="O12" s="69"/>
      <c r="P12" s="69"/>
      <c r="Q12" s="69"/>
      <c r="R12" s="66" t="s">
        <v>316</v>
      </c>
      <c r="S12" s="70"/>
      <c r="T12" s="70"/>
      <c r="U12" s="70"/>
    </row>
    <row r="13" spans="1:23" ht="79.2" x14ac:dyDescent="0.25">
      <c r="A13" s="42" t="s">
        <v>79</v>
      </c>
      <c r="B13" s="42" t="s">
        <v>126</v>
      </c>
      <c r="C13" s="65">
        <v>0.68</v>
      </c>
      <c r="D13" s="42" t="s">
        <v>333</v>
      </c>
      <c r="E13" s="62">
        <v>24.480000000000004</v>
      </c>
      <c r="F13" s="45" t="s">
        <v>247</v>
      </c>
      <c r="G13" s="17" t="s">
        <v>407</v>
      </c>
      <c r="H13" s="17" t="s">
        <v>369</v>
      </c>
      <c r="I13" s="17" t="s">
        <v>327</v>
      </c>
      <c r="J13" s="17" t="s">
        <v>436</v>
      </c>
      <c r="K13" s="2" t="s">
        <v>430</v>
      </c>
      <c r="L13" s="46"/>
      <c r="M13" s="35" t="s">
        <v>409</v>
      </c>
      <c r="N13" s="53"/>
      <c r="O13" s="35"/>
      <c r="P13" s="35"/>
      <c r="Q13" s="35"/>
      <c r="R13" s="18" t="s">
        <v>349</v>
      </c>
      <c r="S13" s="64"/>
      <c r="T13" s="64"/>
      <c r="U13" s="64"/>
    </row>
    <row r="14" spans="1:23" ht="158.4" x14ac:dyDescent="0.25">
      <c r="A14" s="42" t="s">
        <v>35</v>
      </c>
      <c r="B14" s="42" t="s">
        <v>23</v>
      </c>
      <c r="C14" s="65">
        <v>15.24</v>
      </c>
      <c r="D14" s="42" t="s">
        <v>333</v>
      </c>
      <c r="E14" s="62">
        <v>304.8</v>
      </c>
      <c r="F14" s="45" t="s">
        <v>390</v>
      </c>
      <c r="G14" s="17" t="s">
        <v>407</v>
      </c>
      <c r="H14" s="46"/>
      <c r="I14" s="17" t="s">
        <v>535</v>
      </c>
      <c r="J14" s="17"/>
      <c r="K14" s="2" t="s">
        <v>430</v>
      </c>
      <c r="L14" s="46"/>
      <c r="M14" s="35"/>
      <c r="N14" s="53"/>
      <c r="O14" s="35"/>
      <c r="P14" s="35"/>
      <c r="Q14" s="35"/>
      <c r="R14" s="18" t="s">
        <v>349</v>
      </c>
      <c r="S14" s="35"/>
      <c r="T14" s="35"/>
      <c r="U14" s="35"/>
    </row>
    <row r="15" spans="1:23" ht="92.4" x14ac:dyDescent="0.25">
      <c r="A15" s="42" t="s">
        <v>92</v>
      </c>
      <c r="B15" s="42" t="s">
        <v>130</v>
      </c>
      <c r="C15" s="65">
        <v>0.45</v>
      </c>
      <c r="D15" s="42" t="s">
        <v>333</v>
      </c>
      <c r="E15" s="62">
        <v>16.200000000000003</v>
      </c>
      <c r="F15" s="45" t="s">
        <v>247</v>
      </c>
      <c r="G15" s="17"/>
      <c r="H15" s="46"/>
      <c r="I15" s="17" t="s">
        <v>437</v>
      </c>
      <c r="J15" s="17"/>
      <c r="K15" s="2" t="s">
        <v>431</v>
      </c>
      <c r="L15" s="46"/>
      <c r="M15" s="35"/>
      <c r="N15" s="53">
        <v>16.2</v>
      </c>
      <c r="O15" s="35"/>
      <c r="P15" s="35"/>
      <c r="Q15" s="35"/>
      <c r="R15" s="27" t="s">
        <v>350</v>
      </c>
      <c r="S15" s="64"/>
      <c r="T15" s="64">
        <v>16</v>
      </c>
      <c r="U15" s="64"/>
    </row>
    <row r="16" spans="1:23" ht="26.4" x14ac:dyDescent="0.25">
      <c r="A16" s="66" t="s">
        <v>150</v>
      </c>
      <c r="B16" s="66" t="s">
        <v>212</v>
      </c>
      <c r="C16" s="67">
        <v>1.44</v>
      </c>
      <c r="D16" s="68"/>
      <c r="E16" s="69"/>
      <c r="F16" s="68"/>
      <c r="G16" s="68"/>
      <c r="H16" s="68"/>
      <c r="I16" s="68"/>
      <c r="J16" s="68"/>
      <c r="K16" s="68"/>
      <c r="L16" s="68"/>
      <c r="M16" s="69"/>
      <c r="N16" s="69"/>
      <c r="O16" s="69"/>
      <c r="P16" s="69"/>
      <c r="Q16" s="69"/>
      <c r="R16" s="66" t="s">
        <v>316</v>
      </c>
      <c r="S16" s="69"/>
      <c r="T16" s="69"/>
      <c r="U16" s="69"/>
    </row>
    <row r="17" spans="1:21" ht="79.2" x14ac:dyDescent="0.25">
      <c r="A17" s="42" t="s">
        <v>163</v>
      </c>
      <c r="B17" s="42" t="s">
        <v>219</v>
      </c>
      <c r="C17" s="65">
        <v>217.88</v>
      </c>
      <c r="D17" s="42" t="s">
        <v>333</v>
      </c>
      <c r="E17" s="62">
        <v>4325.6000000000004</v>
      </c>
      <c r="F17" s="45" t="s">
        <v>390</v>
      </c>
      <c r="G17" s="17" t="s">
        <v>408</v>
      </c>
      <c r="H17" s="17" t="s">
        <v>411</v>
      </c>
      <c r="I17" s="17" t="s">
        <v>413</v>
      </c>
      <c r="J17" s="17" t="s">
        <v>439</v>
      </c>
      <c r="K17" s="2" t="s">
        <v>430</v>
      </c>
      <c r="L17" s="46"/>
      <c r="M17" s="35"/>
      <c r="N17" s="53"/>
      <c r="O17" s="35"/>
      <c r="P17" s="35"/>
      <c r="Q17" s="35"/>
      <c r="R17" s="18" t="s">
        <v>349</v>
      </c>
      <c r="S17" s="35"/>
      <c r="T17" s="35"/>
      <c r="U17" s="35"/>
    </row>
    <row r="18" spans="1:21" ht="132" x14ac:dyDescent="0.25">
      <c r="A18" s="42" t="s">
        <v>96</v>
      </c>
      <c r="B18" s="42" t="s">
        <v>132</v>
      </c>
      <c r="C18" s="65">
        <v>1.87</v>
      </c>
      <c r="D18" s="42" t="s">
        <v>333</v>
      </c>
      <c r="E18" s="62">
        <v>67.320000000000007</v>
      </c>
      <c r="F18" s="45" t="s">
        <v>247</v>
      </c>
      <c r="G18" s="17" t="s">
        <v>400</v>
      </c>
      <c r="H18" s="17" t="s">
        <v>242</v>
      </c>
      <c r="I18" s="17" t="s">
        <v>440</v>
      </c>
      <c r="J18" s="17" t="s">
        <v>441</v>
      </c>
      <c r="K18" s="2" t="s">
        <v>431</v>
      </c>
      <c r="L18" s="17"/>
      <c r="M18" s="35"/>
      <c r="N18" s="63">
        <v>57</v>
      </c>
      <c r="O18" s="35"/>
      <c r="P18" s="35"/>
      <c r="Q18" s="35"/>
      <c r="R18" s="27" t="s">
        <v>350</v>
      </c>
      <c r="S18" s="35"/>
      <c r="T18" s="35">
        <v>57</v>
      </c>
      <c r="U18" s="35"/>
    </row>
    <row r="19" spans="1:21" ht="92.4" x14ac:dyDescent="0.25">
      <c r="A19" s="42" t="s">
        <v>97</v>
      </c>
      <c r="B19" s="42" t="s">
        <v>29</v>
      </c>
      <c r="C19" s="65">
        <v>1.21</v>
      </c>
      <c r="D19" s="42" t="s">
        <v>333</v>
      </c>
      <c r="E19" s="62">
        <v>43.56</v>
      </c>
      <c r="F19" s="45" t="s">
        <v>247</v>
      </c>
      <c r="G19" s="17" t="s">
        <v>407</v>
      </c>
      <c r="H19" s="17" t="s">
        <v>369</v>
      </c>
      <c r="I19" s="17" t="s">
        <v>536</v>
      </c>
      <c r="J19" s="17" t="s">
        <v>537</v>
      </c>
      <c r="K19" s="2" t="s">
        <v>431</v>
      </c>
      <c r="L19" s="17"/>
      <c r="M19" s="35"/>
      <c r="N19" s="63"/>
      <c r="O19" s="35"/>
      <c r="P19" s="35"/>
      <c r="Q19" s="35"/>
      <c r="R19" s="18" t="s">
        <v>349</v>
      </c>
      <c r="S19" s="35"/>
      <c r="T19" s="35"/>
      <c r="U19" s="35"/>
    </row>
    <row r="20" spans="1:21" ht="92.4" x14ac:dyDescent="0.25">
      <c r="A20" s="42" t="s">
        <v>53</v>
      </c>
      <c r="B20" s="42" t="s">
        <v>120</v>
      </c>
      <c r="C20" s="65">
        <v>2.5099999999999998</v>
      </c>
      <c r="D20" s="42" t="s">
        <v>333</v>
      </c>
      <c r="E20" s="62">
        <v>75.3</v>
      </c>
      <c r="F20" s="45" t="s">
        <v>247</v>
      </c>
      <c r="G20" s="17" t="s">
        <v>365</v>
      </c>
      <c r="H20" s="17" t="s">
        <v>229</v>
      </c>
      <c r="I20" s="17" t="s">
        <v>414</v>
      </c>
      <c r="J20" s="17" t="s">
        <v>442</v>
      </c>
      <c r="K20" s="2" t="s">
        <v>431</v>
      </c>
      <c r="L20" s="46"/>
      <c r="M20" s="35"/>
      <c r="N20" s="53">
        <v>75.3</v>
      </c>
      <c r="O20" s="35"/>
      <c r="P20" s="35"/>
      <c r="Q20" s="35"/>
      <c r="R20" s="27" t="s">
        <v>350</v>
      </c>
      <c r="S20" s="35"/>
      <c r="T20" s="35">
        <v>75</v>
      </c>
      <c r="U20" s="35"/>
    </row>
    <row r="21" spans="1:21" ht="92.4" x14ac:dyDescent="0.25">
      <c r="A21" s="42" t="s">
        <v>111</v>
      </c>
      <c r="B21" s="42" t="s">
        <v>138</v>
      </c>
      <c r="C21" s="65">
        <v>0.84</v>
      </c>
      <c r="D21" s="42" t="s">
        <v>333</v>
      </c>
      <c r="E21" s="62">
        <v>30.240000000000002</v>
      </c>
      <c r="F21" s="45" t="s">
        <v>247</v>
      </c>
      <c r="G21" s="17" t="s">
        <v>400</v>
      </c>
      <c r="H21" s="46"/>
      <c r="I21" s="17" t="s">
        <v>443</v>
      </c>
      <c r="J21" s="17" t="s">
        <v>328</v>
      </c>
      <c r="K21" s="2" t="s">
        <v>430</v>
      </c>
      <c r="L21" s="17"/>
      <c r="M21" s="35">
        <v>15</v>
      </c>
      <c r="N21" s="53">
        <v>22.4</v>
      </c>
      <c r="O21" s="35">
        <v>3</v>
      </c>
      <c r="P21" s="35">
        <v>22</v>
      </c>
      <c r="Q21" s="35"/>
      <c r="R21" s="27" t="s">
        <v>350</v>
      </c>
      <c r="S21" s="35">
        <v>22</v>
      </c>
      <c r="T21" s="35"/>
      <c r="U21" s="35"/>
    </row>
    <row r="22" spans="1:21" ht="250.8" x14ac:dyDescent="0.25">
      <c r="A22" s="42" t="s">
        <v>60</v>
      </c>
      <c r="B22" s="42" t="s">
        <v>455</v>
      </c>
      <c r="C22" s="65">
        <v>5.57</v>
      </c>
      <c r="D22" s="42" t="s">
        <v>333</v>
      </c>
      <c r="E22" s="62">
        <f>(C22*0.75)*40</f>
        <v>167.10000000000002</v>
      </c>
      <c r="F22" s="45" t="s">
        <v>247</v>
      </c>
      <c r="G22" s="17" t="s">
        <v>383</v>
      </c>
      <c r="H22" s="17" t="s">
        <v>412</v>
      </c>
      <c r="I22" s="17" t="s">
        <v>538</v>
      </c>
      <c r="J22" s="17" t="s">
        <v>539</v>
      </c>
      <c r="K22" s="2" t="s">
        <v>431</v>
      </c>
      <c r="L22" s="17" t="s">
        <v>456</v>
      </c>
      <c r="M22" s="35"/>
      <c r="N22" s="63">
        <v>69</v>
      </c>
      <c r="O22" s="64"/>
      <c r="P22" s="64"/>
      <c r="Q22" s="35"/>
      <c r="R22" s="27" t="s">
        <v>350</v>
      </c>
      <c r="S22" s="35">
        <v>69</v>
      </c>
      <c r="T22" s="35"/>
      <c r="U22" s="35"/>
    </row>
    <row r="23" spans="1:21" x14ac:dyDescent="0.25">
      <c r="A23" s="28"/>
      <c r="B23" s="28"/>
      <c r="C23" s="28"/>
      <c r="D23" s="28"/>
      <c r="E23" s="28"/>
      <c r="F23" s="28"/>
      <c r="G23" s="29"/>
      <c r="H23" s="29"/>
      <c r="I23" s="29"/>
      <c r="J23" s="29"/>
      <c r="K23" s="29"/>
      <c r="L23" s="29"/>
      <c r="M23" s="53">
        <f>SUM(M4:M22)</f>
        <v>589</v>
      </c>
      <c r="N23" s="53">
        <f>SUM(N4:N22)</f>
        <v>647.4</v>
      </c>
      <c r="O23" s="59"/>
      <c r="P23" s="59"/>
      <c r="Q23" s="59"/>
      <c r="R23" s="29"/>
      <c r="S23" s="35">
        <f>SUM(S4:S22)</f>
        <v>398</v>
      </c>
      <c r="T23" s="35">
        <f>SUM(T4:T22)</f>
        <v>248</v>
      </c>
      <c r="U23" s="35">
        <f>SUM(U4:U22)</f>
        <v>0</v>
      </c>
    </row>
  </sheetData>
  <pageMargins left="0.25" right="0.25" top="0.75" bottom="0.75" header="0.3" footer="0.3"/>
  <pageSetup paperSize="11"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Clevedon</vt:lpstr>
      <vt:lpstr>WSM (east of M5)</vt:lpstr>
      <vt:lpstr>Edge of Bristol</vt:lpstr>
      <vt:lpstr>Portishead</vt:lpstr>
      <vt:lpstr>Nailsea Backwell</vt:lpstr>
      <vt:lpstr>WSM West of M5</vt:lpstr>
      <vt:lpstr>Yatton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Dunston</dc:creator>
  <cp:lastModifiedBy>Rachel Dunston</cp:lastModifiedBy>
  <cp:lastPrinted>2022-01-26T12:56:16Z</cp:lastPrinted>
  <dcterms:created xsi:type="dcterms:W3CDTF">2019-11-22T14:19:25Z</dcterms:created>
  <dcterms:modified xsi:type="dcterms:W3CDTF">2022-01-27T14:36:45Z</dcterms:modified>
</cp:coreProperties>
</file>